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Корректировка 1 ИП 2024\Документы в ДТР\27.04.2024\I0427_1037000158513_69\"/>
    </mc:Choice>
  </mc:AlternateContent>
  <bookViews>
    <workbookView xWindow="0" yWindow="0" windowWidth="28800" windowHeight="12585"/>
  </bookViews>
  <sheets>
    <sheet name="I0427_1037000158513_02_0_69_" sheetId="1" r:id="rId1"/>
  </sheets>
  <externalReferences>
    <externalReference r:id="rId2"/>
  </externalReferences>
  <definedNames>
    <definedName name="_xlnm._FilterDatabase" localSheetId="0" hidden="1">I0427_1037000158513_02_0_69_!$A$19:$DF$116</definedName>
    <definedName name="_xlnm.Print_Titles" localSheetId="0">I0427_1037000158513_02_0_69_!$15:$18</definedName>
    <definedName name="_xlnm.Print_Area" localSheetId="0">I0427_1037000158513_02_0_69_!$A$1:$DC$117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W115" i="1" l="1"/>
  <c r="CV115" i="1"/>
  <c r="CU115" i="1"/>
  <c r="CT115" i="1"/>
  <c r="CR115" i="1"/>
  <c r="CQ115" i="1"/>
  <c r="CN115" i="1" s="1"/>
  <c r="AJ115" i="1" s="1"/>
  <c r="AG115" i="1" s="1"/>
  <c r="CP115" i="1"/>
  <c r="CO115" i="1"/>
  <c r="CI115" i="1"/>
  <c r="CH115" i="1"/>
  <c r="CG115" i="1"/>
  <c r="CF115" i="1"/>
  <c r="CE115" i="1"/>
  <c r="CD115" i="1" s="1"/>
  <c r="BY115" i="1"/>
  <c r="BX115" i="1"/>
  <c r="DB115" i="1" s="1"/>
  <c r="BW115" i="1"/>
  <c r="BT115" i="1" s="1"/>
  <c r="BV115" i="1"/>
  <c r="CZ115" i="1" s="1"/>
  <c r="BU115" i="1"/>
  <c r="CY115" i="1" s="1"/>
  <c r="BO115" i="1"/>
  <c r="BJ115" i="1"/>
  <c r="BE115" i="1"/>
  <c r="AZ115" i="1"/>
  <c r="CX115" i="1" s="1"/>
  <c r="AU115" i="1"/>
  <c r="DE115" i="1" s="1"/>
  <c r="AP115" i="1"/>
  <c r="AK115" i="1"/>
  <c r="AI115" i="1"/>
  <c r="AH115" i="1"/>
  <c r="W115" i="1"/>
  <c r="Q115" i="1"/>
  <c r="CW114" i="1"/>
  <c r="CV114" i="1"/>
  <c r="CU114" i="1"/>
  <c r="CT114" i="1"/>
  <c r="CR114" i="1"/>
  <c r="CQ114" i="1"/>
  <c r="CP114" i="1"/>
  <c r="CO114" i="1"/>
  <c r="CN114" i="1" s="1"/>
  <c r="AJ114" i="1" s="1"/>
  <c r="CI114" i="1"/>
  <c r="CH114" i="1"/>
  <c r="CF114" i="1"/>
  <c r="CE114" i="1"/>
  <c r="CD114" i="1" s="1"/>
  <c r="BY114" i="1"/>
  <c r="BX114" i="1"/>
  <c r="DB114" i="1" s="1"/>
  <c r="BW114" i="1"/>
  <c r="DA114" i="1" s="1"/>
  <c r="BV114" i="1"/>
  <c r="CZ114" i="1" s="1"/>
  <c r="BU114" i="1"/>
  <c r="CY114" i="1" s="1"/>
  <c r="BO114" i="1"/>
  <c r="BJ114" i="1"/>
  <c r="BE114" i="1"/>
  <c r="AZ114" i="1"/>
  <c r="AU114" i="1"/>
  <c r="DD114" i="1" s="1"/>
  <c r="AP114" i="1"/>
  <c r="AK114" i="1"/>
  <c r="AI114" i="1"/>
  <c r="AH114" i="1"/>
  <c r="Q114" i="1"/>
  <c r="CW113" i="1"/>
  <c r="CV113" i="1"/>
  <c r="CU113" i="1"/>
  <c r="CT113" i="1"/>
  <c r="CR113" i="1"/>
  <c r="CQ113" i="1"/>
  <c r="CP113" i="1"/>
  <c r="CO113" i="1"/>
  <c r="CN113" i="1" s="1"/>
  <c r="AJ113" i="1" s="1"/>
  <c r="CI113" i="1"/>
  <c r="CH113" i="1"/>
  <c r="CG113" i="1"/>
  <c r="CF113" i="1"/>
  <c r="CE113" i="1"/>
  <c r="CD113" i="1" s="1"/>
  <c r="BY113" i="1"/>
  <c r="BX113" i="1"/>
  <c r="DB113" i="1" s="1"/>
  <c r="BW113" i="1"/>
  <c r="DA113" i="1" s="1"/>
  <c r="BV113" i="1"/>
  <c r="CZ113" i="1" s="1"/>
  <c r="BU113" i="1"/>
  <c r="BT113" i="1" s="1"/>
  <c r="BO113" i="1"/>
  <c r="BJ113" i="1"/>
  <c r="BE113" i="1"/>
  <c r="AZ113" i="1"/>
  <c r="CX113" i="1" s="1"/>
  <c r="AU113" i="1"/>
  <c r="DE113" i="1" s="1"/>
  <c r="AP113" i="1"/>
  <c r="AK113" i="1"/>
  <c r="AI113" i="1"/>
  <c r="AH113" i="1"/>
  <c r="Q113" i="1"/>
  <c r="CW112" i="1"/>
  <c r="CV112" i="1"/>
  <c r="CU112" i="1"/>
  <c r="CT112" i="1"/>
  <c r="CR112" i="1"/>
  <c r="CQ112" i="1"/>
  <c r="CP112" i="1"/>
  <c r="CO112" i="1"/>
  <c r="CN112" i="1"/>
  <c r="CH112" i="1"/>
  <c r="CG112" i="1"/>
  <c r="CF112" i="1"/>
  <c r="CE112" i="1"/>
  <c r="CD112" i="1" s="1"/>
  <c r="BX112" i="1"/>
  <c r="DB112" i="1" s="1"/>
  <c r="BW112" i="1"/>
  <c r="DA112" i="1" s="1"/>
  <c r="BV112" i="1"/>
  <c r="BT112" i="1" s="1"/>
  <c r="BU112" i="1"/>
  <c r="CY112" i="1" s="1"/>
  <c r="BO112" i="1"/>
  <c r="BJ112" i="1"/>
  <c r="BE112" i="1"/>
  <c r="AZ112" i="1"/>
  <c r="CX112" i="1" s="1"/>
  <c r="AU112" i="1"/>
  <c r="DD112" i="1" s="1"/>
  <c r="AP112" i="1"/>
  <c r="AK112" i="1"/>
  <c r="AJ112" i="1"/>
  <c r="AG112" i="1" s="1"/>
  <c r="AI112" i="1"/>
  <c r="AH112" i="1"/>
  <c r="Q112" i="1"/>
  <c r="CW111" i="1"/>
  <c r="CV111" i="1"/>
  <c r="CU111" i="1"/>
  <c r="CT111" i="1"/>
  <c r="CR111" i="1"/>
  <c r="CQ111" i="1"/>
  <c r="CP111" i="1"/>
  <c r="CO111" i="1"/>
  <c r="CN111" i="1"/>
  <c r="AJ111" i="1" s="1"/>
  <c r="CH111" i="1"/>
  <c r="CG111" i="1"/>
  <c r="CF111" i="1"/>
  <c r="CE111" i="1"/>
  <c r="CD111" i="1" s="1"/>
  <c r="BX111" i="1"/>
  <c r="DB111" i="1" s="1"/>
  <c r="BW111" i="1"/>
  <c r="DA111" i="1" s="1"/>
  <c r="BV111" i="1"/>
  <c r="BT111" i="1" s="1"/>
  <c r="BU111" i="1"/>
  <c r="CY111" i="1" s="1"/>
  <c r="BJ111" i="1"/>
  <c r="BE111" i="1"/>
  <c r="AZ111" i="1"/>
  <c r="AU111" i="1"/>
  <c r="DD111" i="1" s="1"/>
  <c r="AP111" i="1"/>
  <c r="AK111" i="1"/>
  <c r="AI111" i="1"/>
  <c r="AH111" i="1"/>
  <c r="Q111" i="1"/>
  <c r="DA110" i="1"/>
  <c r="CZ110" i="1"/>
  <c r="CY110" i="1"/>
  <c r="CT110" i="1"/>
  <c r="CN110" i="1"/>
  <c r="CI110" i="1"/>
  <c r="CD110" i="1"/>
  <c r="BY110" i="1"/>
  <c r="BX110" i="1"/>
  <c r="DB110" i="1" s="1"/>
  <c r="BO110" i="1"/>
  <c r="BJ110" i="1"/>
  <c r="BE110" i="1"/>
  <c r="CS110" i="1" s="1"/>
  <c r="AF110" i="1" s="1"/>
  <c r="AZ110" i="1"/>
  <c r="CX110" i="1" s="1"/>
  <c r="AU110" i="1"/>
  <c r="DE110" i="1" s="1"/>
  <c r="AP110" i="1"/>
  <c r="AK110" i="1"/>
  <c r="AJ110" i="1"/>
  <c r="AI110" i="1"/>
  <c r="AH110" i="1"/>
  <c r="AG110" i="1"/>
  <c r="C110" i="1"/>
  <c r="DA109" i="1"/>
  <c r="CW109" i="1"/>
  <c r="CV109" i="1"/>
  <c r="CU109" i="1"/>
  <c r="CT109" i="1"/>
  <c r="CN109" i="1"/>
  <c r="CI109" i="1"/>
  <c r="CD109" i="1"/>
  <c r="BY109" i="1"/>
  <c r="CS109" i="1" s="1"/>
  <c r="AF109" i="1" s="1"/>
  <c r="BX109" i="1"/>
  <c r="DB109" i="1" s="1"/>
  <c r="BV109" i="1"/>
  <c r="CZ109" i="1" s="1"/>
  <c r="BU109" i="1"/>
  <c r="CY109" i="1" s="1"/>
  <c r="BT109" i="1"/>
  <c r="BO109" i="1"/>
  <c r="BJ109" i="1"/>
  <c r="BE109" i="1"/>
  <c r="AZ109" i="1"/>
  <c r="CX109" i="1" s="1"/>
  <c r="AU109" i="1"/>
  <c r="DE109" i="1" s="1"/>
  <c r="AP109" i="1"/>
  <c r="AK109" i="1"/>
  <c r="AJ109" i="1"/>
  <c r="AG109" i="1" s="1"/>
  <c r="AI109" i="1"/>
  <c r="AH109" i="1"/>
  <c r="C109" i="1"/>
  <c r="DA108" i="1"/>
  <c r="CZ108" i="1"/>
  <c r="CY108" i="1"/>
  <c r="CV108" i="1"/>
  <c r="CT108" i="1"/>
  <c r="CN108" i="1"/>
  <c r="CI108" i="1"/>
  <c r="CD108" i="1"/>
  <c r="BY108" i="1"/>
  <c r="BX108" i="1"/>
  <c r="DB108" i="1" s="1"/>
  <c r="BO108" i="1"/>
  <c r="BJ108" i="1"/>
  <c r="BE108" i="1"/>
  <c r="AZ108" i="1"/>
  <c r="CX108" i="1" s="1"/>
  <c r="AU108" i="1"/>
  <c r="DE108" i="1" s="1"/>
  <c r="AP108" i="1"/>
  <c r="AK108" i="1"/>
  <c r="AJ108" i="1"/>
  <c r="AG108" i="1" s="1"/>
  <c r="AI108" i="1"/>
  <c r="AH108" i="1"/>
  <c r="C108" i="1"/>
  <c r="DB107" i="1"/>
  <c r="DA107" i="1"/>
  <c r="CW107" i="1"/>
  <c r="CV107" i="1"/>
  <c r="CU107" i="1"/>
  <c r="CT107" i="1"/>
  <c r="CN107" i="1"/>
  <c r="CI107" i="1"/>
  <c r="CD107" i="1"/>
  <c r="BY107" i="1"/>
  <c r="BX107" i="1"/>
  <c r="BV107" i="1"/>
  <c r="CZ107" i="1" s="1"/>
  <c r="BU107" i="1"/>
  <c r="BT107" i="1" s="1"/>
  <c r="AG107" i="1" s="1"/>
  <c r="BO107" i="1"/>
  <c r="BJ107" i="1"/>
  <c r="BE107" i="1"/>
  <c r="CS107" i="1" s="1"/>
  <c r="AF107" i="1" s="1"/>
  <c r="AZ107" i="1"/>
  <c r="CX107" i="1" s="1"/>
  <c r="AU107" i="1"/>
  <c r="AP107" i="1"/>
  <c r="AK107" i="1"/>
  <c r="AJ107" i="1"/>
  <c r="AI107" i="1"/>
  <c r="AH107" i="1"/>
  <c r="C107" i="1"/>
  <c r="DB106" i="1"/>
  <c r="DA106" i="1"/>
  <c r="CW106" i="1"/>
  <c r="CV106" i="1"/>
  <c r="CU106" i="1"/>
  <c r="CT106" i="1"/>
  <c r="CN106" i="1"/>
  <c r="CI106" i="1"/>
  <c r="AI106" i="1" s="1"/>
  <c r="CD106" i="1"/>
  <c r="BY106" i="1"/>
  <c r="BV106" i="1"/>
  <c r="CZ106" i="1" s="1"/>
  <c r="BU106" i="1"/>
  <c r="CY106" i="1" s="1"/>
  <c r="BO106" i="1"/>
  <c r="BJ106" i="1"/>
  <c r="BE106" i="1"/>
  <c r="DD106" i="1" s="1"/>
  <c r="AZ106" i="1"/>
  <c r="AU106" i="1"/>
  <c r="CS106" i="1" s="1"/>
  <c r="AF106" i="1" s="1"/>
  <c r="AP106" i="1"/>
  <c r="AK106" i="1"/>
  <c r="AJ106" i="1"/>
  <c r="AH106" i="1"/>
  <c r="C106" i="1"/>
  <c r="DB105" i="1"/>
  <c r="CY105" i="1"/>
  <c r="CW105" i="1"/>
  <c r="CV105" i="1"/>
  <c r="CU105" i="1"/>
  <c r="CT105" i="1"/>
  <c r="CN105" i="1"/>
  <c r="CI105" i="1"/>
  <c r="CD105" i="1"/>
  <c r="BY105" i="1"/>
  <c r="BX105" i="1"/>
  <c r="BW105" i="1"/>
  <c r="DA105" i="1" s="1"/>
  <c r="BV105" i="1"/>
  <c r="CZ105" i="1" s="1"/>
  <c r="BU105" i="1"/>
  <c r="BT105" i="1" s="1"/>
  <c r="BO105" i="1"/>
  <c r="BJ105" i="1"/>
  <c r="BE105" i="1"/>
  <c r="AZ105" i="1"/>
  <c r="AU105" i="1"/>
  <c r="DD105" i="1" s="1"/>
  <c r="AP105" i="1"/>
  <c r="AK105" i="1"/>
  <c r="AJ105" i="1"/>
  <c r="AI105" i="1"/>
  <c r="AH105" i="1"/>
  <c r="C105" i="1"/>
  <c r="DB104" i="1"/>
  <c r="DA104" i="1"/>
  <c r="CY104" i="1"/>
  <c r="CW104" i="1"/>
  <c r="CV104" i="1"/>
  <c r="CU104" i="1"/>
  <c r="CT104" i="1"/>
  <c r="CN104" i="1"/>
  <c r="CI104" i="1"/>
  <c r="AI104" i="1" s="1"/>
  <c r="CD104" i="1"/>
  <c r="BY104" i="1"/>
  <c r="BX104" i="1"/>
  <c r="BV104" i="1"/>
  <c r="CZ104" i="1" s="1"/>
  <c r="BU104" i="1"/>
  <c r="BT104" i="1" s="1"/>
  <c r="BO104" i="1"/>
  <c r="BJ104" i="1"/>
  <c r="CX104" i="1" s="1"/>
  <c r="BE104" i="1"/>
  <c r="DD104" i="1" s="1"/>
  <c r="AZ104" i="1"/>
  <c r="AU104" i="1"/>
  <c r="AP104" i="1"/>
  <c r="AG104" i="1" s="1"/>
  <c r="AK104" i="1"/>
  <c r="AJ104" i="1"/>
  <c r="AH104" i="1"/>
  <c r="C104" i="1"/>
  <c r="CW103" i="1"/>
  <c r="CV103" i="1"/>
  <c r="CU103" i="1"/>
  <c r="CT103" i="1"/>
  <c r="CR103" i="1"/>
  <c r="CQ103" i="1"/>
  <c r="CP103" i="1"/>
  <c r="CO103" i="1"/>
  <c r="CN103" i="1"/>
  <c r="AJ103" i="1" s="1"/>
  <c r="CI103" i="1"/>
  <c r="CH103" i="1"/>
  <c r="CG103" i="1"/>
  <c r="DA103" i="1" s="1"/>
  <c r="CF103" i="1"/>
  <c r="CZ103" i="1" s="1"/>
  <c r="CE103" i="1"/>
  <c r="CY103" i="1" s="1"/>
  <c r="BY103" i="1"/>
  <c r="BX103" i="1"/>
  <c r="DB103" i="1" s="1"/>
  <c r="BV103" i="1"/>
  <c r="BU103" i="1"/>
  <c r="BT103" i="1" s="1"/>
  <c r="BO103" i="1"/>
  <c r="BJ103" i="1"/>
  <c r="BE103" i="1"/>
  <c r="AZ103" i="1"/>
  <c r="AU103" i="1"/>
  <c r="AP103" i="1"/>
  <c r="AK103" i="1"/>
  <c r="AI103" i="1"/>
  <c r="AH103" i="1"/>
  <c r="Q103" i="1"/>
  <c r="CW102" i="1"/>
  <c r="CV102" i="1"/>
  <c r="CU102" i="1"/>
  <c r="CT102" i="1"/>
  <c r="CR102" i="1"/>
  <c r="CQ102" i="1"/>
  <c r="CP102" i="1"/>
  <c r="CO102" i="1"/>
  <c r="CN102" i="1" s="1"/>
  <c r="AJ102" i="1" s="1"/>
  <c r="AG102" i="1" s="1"/>
  <c r="CI102" i="1"/>
  <c r="CH102" i="1"/>
  <c r="DB102" i="1" s="1"/>
  <c r="CG102" i="1"/>
  <c r="DA102" i="1" s="1"/>
  <c r="CF102" i="1"/>
  <c r="CE102" i="1"/>
  <c r="CD102" i="1"/>
  <c r="BY102" i="1"/>
  <c r="BX102" i="1"/>
  <c r="BW102" i="1"/>
  <c r="BV102" i="1"/>
  <c r="CZ102" i="1" s="1"/>
  <c r="BU102" i="1"/>
  <c r="BT102" i="1" s="1"/>
  <c r="BO102" i="1"/>
  <c r="BJ102" i="1"/>
  <c r="BE102" i="1"/>
  <c r="CS102" i="1" s="1"/>
  <c r="AF102" i="1" s="1"/>
  <c r="AZ102" i="1"/>
  <c r="AU102" i="1"/>
  <c r="DD102" i="1" s="1"/>
  <c r="AP102" i="1"/>
  <c r="AK102" i="1"/>
  <c r="AI102" i="1"/>
  <c r="AH102" i="1"/>
  <c r="Q102" i="1"/>
  <c r="CW101" i="1"/>
  <c r="CV101" i="1"/>
  <c r="CU101" i="1"/>
  <c r="CT101" i="1"/>
  <c r="CR101" i="1"/>
  <c r="CQ101" i="1"/>
  <c r="CP101" i="1"/>
  <c r="CO101" i="1"/>
  <c r="CN101" i="1"/>
  <c r="CI101" i="1"/>
  <c r="CH101" i="1"/>
  <c r="CG101" i="1"/>
  <c r="CF101" i="1"/>
  <c r="CZ101" i="1" s="1"/>
  <c r="CE101" i="1"/>
  <c r="CY101" i="1" s="1"/>
  <c r="BY101" i="1"/>
  <c r="BX101" i="1"/>
  <c r="DB101" i="1" s="1"/>
  <c r="BW101" i="1"/>
  <c r="DA101" i="1" s="1"/>
  <c r="BV101" i="1"/>
  <c r="BU101" i="1"/>
  <c r="BT101" i="1"/>
  <c r="BO101" i="1"/>
  <c r="BJ101" i="1"/>
  <c r="BE101" i="1"/>
  <c r="AZ101" i="1"/>
  <c r="AU101" i="1"/>
  <c r="AP101" i="1"/>
  <c r="AK101" i="1"/>
  <c r="AJ101" i="1"/>
  <c r="AI101" i="1"/>
  <c r="AH101" i="1"/>
  <c r="CW100" i="1"/>
  <c r="CV100" i="1"/>
  <c r="CU100" i="1"/>
  <c r="CT100" i="1"/>
  <c r="CR100" i="1"/>
  <c r="CQ100" i="1"/>
  <c r="CP100" i="1"/>
  <c r="CO100" i="1"/>
  <c r="CN100" i="1" s="1"/>
  <c r="AJ100" i="1" s="1"/>
  <c r="CH100" i="1"/>
  <c r="CG100" i="1"/>
  <c r="CF100" i="1"/>
  <c r="CE100" i="1"/>
  <c r="CD100" i="1" s="1"/>
  <c r="BX100" i="1"/>
  <c r="DB100" i="1" s="1"/>
  <c r="BW100" i="1"/>
  <c r="DA100" i="1" s="1"/>
  <c r="BV100" i="1"/>
  <c r="CZ100" i="1" s="1"/>
  <c r="BU100" i="1"/>
  <c r="CY100" i="1" s="1"/>
  <c r="BO100" i="1"/>
  <c r="BJ100" i="1"/>
  <c r="BE100" i="1"/>
  <c r="AZ100" i="1"/>
  <c r="AU100" i="1"/>
  <c r="CS100" i="1" s="1"/>
  <c r="AF100" i="1" s="1"/>
  <c r="AP100" i="1"/>
  <c r="AK100" i="1"/>
  <c r="AI100" i="1"/>
  <c r="AH100" i="1"/>
  <c r="Q100" i="1"/>
  <c r="CW99" i="1"/>
  <c r="CV99" i="1"/>
  <c r="CU99" i="1"/>
  <c r="CT99" i="1"/>
  <c r="CS99" i="1"/>
  <c r="AF99" i="1" s="1"/>
  <c r="CR99" i="1"/>
  <c r="CQ99" i="1"/>
  <c r="CP99" i="1"/>
  <c r="CO99" i="1"/>
  <c r="CN99" i="1" s="1"/>
  <c r="AJ99" i="1" s="1"/>
  <c r="CH99" i="1"/>
  <c r="CG99" i="1"/>
  <c r="CF99" i="1"/>
  <c r="CE99" i="1"/>
  <c r="CD99" i="1" s="1"/>
  <c r="BX99" i="1"/>
  <c r="DB99" i="1" s="1"/>
  <c r="BW99" i="1"/>
  <c r="DA99" i="1" s="1"/>
  <c r="BV99" i="1"/>
  <c r="CZ99" i="1" s="1"/>
  <c r="BU99" i="1"/>
  <c r="CY99" i="1" s="1"/>
  <c r="BJ99" i="1"/>
  <c r="BE99" i="1"/>
  <c r="AZ99" i="1"/>
  <c r="AU99" i="1"/>
  <c r="AP99" i="1"/>
  <c r="AK99" i="1"/>
  <c r="AI99" i="1"/>
  <c r="AH99" i="1"/>
  <c r="Q99" i="1"/>
  <c r="CW98" i="1"/>
  <c r="CV98" i="1"/>
  <c r="CU98" i="1"/>
  <c r="CT98" i="1"/>
  <c r="CR98" i="1"/>
  <c r="CQ98" i="1"/>
  <c r="CP98" i="1"/>
  <c r="CO98" i="1"/>
  <c r="CN98" i="1"/>
  <c r="CI98" i="1"/>
  <c r="CH98" i="1"/>
  <c r="CG98" i="1"/>
  <c r="CF98" i="1"/>
  <c r="CZ98" i="1" s="1"/>
  <c r="CE98" i="1"/>
  <c r="CY98" i="1" s="1"/>
  <c r="BY98" i="1"/>
  <c r="BX98" i="1"/>
  <c r="DB98" i="1" s="1"/>
  <c r="BW98" i="1"/>
  <c r="DA98" i="1" s="1"/>
  <c r="BV98" i="1"/>
  <c r="BU98" i="1"/>
  <c r="BT98" i="1"/>
  <c r="BO98" i="1"/>
  <c r="BJ98" i="1"/>
  <c r="BE98" i="1"/>
  <c r="AZ98" i="1"/>
  <c r="AU98" i="1"/>
  <c r="AP98" i="1"/>
  <c r="AK98" i="1"/>
  <c r="AJ98" i="1"/>
  <c r="AI98" i="1"/>
  <c r="AH98" i="1"/>
  <c r="Q98" i="1"/>
  <c r="DA97" i="1"/>
  <c r="CW97" i="1"/>
  <c r="CV97" i="1"/>
  <c r="CU97" i="1"/>
  <c r="CT97" i="1"/>
  <c r="CR97" i="1"/>
  <c r="CQ97" i="1"/>
  <c r="CP97" i="1"/>
  <c r="CO97" i="1"/>
  <c r="CN97" i="1" s="1"/>
  <c r="AJ97" i="1" s="1"/>
  <c r="CI97" i="1"/>
  <c r="CH97" i="1"/>
  <c r="CF97" i="1"/>
  <c r="CE97" i="1"/>
  <c r="CD97" i="1" s="1"/>
  <c r="BY97" i="1"/>
  <c r="BX97" i="1"/>
  <c r="DB97" i="1" s="1"/>
  <c r="BV97" i="1"/>
  <c r="CZ97" i="1" s="1"/>
  <c r="BU97" i="1"/>
  <c r="CY97" i="1" s="1"/>
  <c r="BT97" i="1"/>
  <c r="BO97" i="1"/>
  <c r="BJ97" i="1"/>
  <c r="BE97" i="1"/>
  <c r="AZ97" i="1"/>
  <c r="CX97" i="1" s="1"/>
  <c r="AU97" i="1"/>
  <c r="CS97" i="1" s="1"/>
  <c r="AF97" i="1" s="1"/>
  <c r="AP97" i="1"/>
  <c r="AK97" i="1"/>
  <c r="AI97" i="1"/>
  <c r="AH97" i="1"/>
  <c r="DA96" i="1"/>
  <c r="CW96" i="1"/>
  <c r="CV96" i="1"/>
  <c r="CU96" i="1"/>
  <c r="CT96" i="1"/>
  <c r="CR96" i="1"/>
  <c r="CQ96" i="1"/>
  <c r="CP96" i="1"/>
  <c r="CO96" i="1"/>
  <c r="CN96" i="1" s="1"/>
  <c r="AJ96" i="1" s="1"/>
  <c r="CI96" i="1"/>
  <c r="CH96" i="1"/>
  <c r="CF96" i="1"/>
  <c r="CE96" i="1"/>
  <c r="CD96" i="1" s="1"/>
  <c r="BY96" i="1"/>
  <c r="BX96" i="1"/>
  <c r="DB96" i="1" s="1"/>
  <c r="BV96" i="1"/>
  <c r="CZ96" i="1" s="1"/>
  <c r="BU96" i="1"/>
  <c r="CY96" i="1" s="1"/>
  <c r="BT96" i="1"/>
  <c r="BO96" i="1"/>
  <c r="BJ96" i="1"/>
  <c r="BE96" i="1"/>
  <c r="AZ96" i="1"/>
  <c r="AU96" i="1"/>
  <c r="CS96" i="1" s="1"/>
  <c r="AF96" i="1" s="1"/>
  <c r="AP96" i="1"/>
  <c r="AK96" i="1"/>
  <c r="AI96" i="1"/>
  <c r="AH96" i="1"/>
  <c r="Q96" i="1"/>
  <c r="CW95" i="1"/>
  <c r="CV95" i="1"/>
  <c r="CU95" i="1"/>
  <c r="CT95" i="1"/>
  <c r="CR95" i="1"/>
  <c r="CQ95" i="1"/>
  <c r="CP95" i="1"/>
  <c r="CO95" i="1"/>
  <c r="CN95" i="1" s="1"/>
  <c r="AJ95" i="1" s="1"/>
  <c r="CH95" i="1"/>
  <c r="CG95" i="1"/>
  <c r="CF95" i="1"/>
  <c r="CE95" i="1"/>
  <c r="CD95" i="1"/>
  <c r="BX95" i="1"/>
  <c r="DB95" i="1" s="1"/>
  <c r="BW95" i="1"/>
  <c r="DA95" i="1" s="1"/>
  <c r="BV95" i="1"/>
  <c r="CZ95" i="1" s="1"/>
  <c r="BU95" i="1"/>
  <c r="CY95" i="1" s="1"/>
  <c r="BJ95" i="1"/>
  <c r="BE95" i="1"/>
  <c r="AZ95" i="1"/>
  <c r="AU95" i="1"/>
  <c r="DD95" i="1" s="1"/>
  <c r="AP95" i="1"/>
  <c r="AK95" i="1"/>
  <c r="AI95" i="1"/>
  <c r="AH95" i="1"/>
  <c r="Q95" i="1"/>
  <c r="CW94" i="1"/>
  <c r="CV94" i="1"/>
  <c r="CU94" i="1"/>
  <c r="CT94" i="1"/>
  <c r="CR94" i="1"/>
  <c r="CQ94" i="1"/>
  <c r="DA94" i="1" s="1"/>
  <c r="CP94" i="1"/>
  <c r="CO94" i="1"/>
  <c r="CI94" i="1"/>
  <c r="AI94" i="1" s="1"/>
  <c r="CH94" i="1"/>
  <c r="DB94" i="1" s="1"/>
  <c r="CF94" i="1"/>
  <c r="CE94" i="1"/>
  <c r="CD94" i="1"/>
  <c r="BY94" i="1"/>
  <c r="BX94" i="1"/>
  <c r="BV94" i="1"/>
  <c r="CZ94" i="1" s="1"/>
  <c r="BU94" i="1"/>
  <c r="BO94" i="1"/>
  <c r="BJ94" i="1"/>
  <c r="BE94" i="1"/>
  <c r="AZ94" i="1"/>
  <c r="AU94" i="1"/>
  <c r="AP94" i="1"/>
  <c r="AK94" i="1"/>
  <c r="AK91" i="1" s="1"/>
  <c r="AH94" i="1"/>
  <c r="Q94" i="1"/>
  <c r="CY93" i="1"/>
  <c r="CW93" i="1"/>
  <c r="CV93" i="1"/>
  <c r="CU93" i="1"/>
  <c r="CT93" i="1"/>
  <c r="CR93" i="1"/>
  <c r="CQ93" i="1"/>
  <c r="CP93" i="1"/>
  <c r="CP91" i="1" s="1"/>
  <c r="CO93" i="1"/>
  <c r="CI93" i="1"/>
  <c r="CH93" i="1"/>
  <c r="DB93" i="1" s="1"/>
  <c r="CG93" i="1"/>
  <c r="CF93" i="1"/>
  <c r="CE93" i="1"/>
  <c r="CD93" i="1" s="1"/>
  <c r="BY93" i="1"/>
  <c r="BX93" i="1"/>
  <c r="BW93" i="1"/>
  <c r="DA93" i="1" s="1"/>
  <c r="BV93" i="1"/>
  <c r="BU93" i="1"/>
  <c r="BT93" i="1" s="1"/>
  <c r="BO93" i="1"/>
  <c r="BJ93" i="1"/>
  <c r="BE93" i="1"/>
  <c r="AZ93" i="1"/>
  <c r="AU93" i="1"/>
  <c r="AP93" i="1"/>
  <c r="AK93" i="1"/>
  <c r="AI93" i="1"/>
  <c r="AH93" i="1"/>
  <c r="Q93" i="1"/>
  <c r="DD92" i="1"/>
  <c r="CW92" i="1"/>
  <c r="CW91" i="1" s="1"/>
  <c r="CV92" i="1"/>
  <c r="CV91" i="1" s="1"/>
  <c r="CU92" i="1"/>
  <c r="CT92" i="1"/>
  <c r="CS92" i="1"/>
  <c r="CR92" i="1"/>
  <c r="CQ92" i="1"/>
  <c r="CQ91" i="1" s="1"/>
  <c r="CP92" i="1"/>
  <c r="CO92" i="1"/>
  <c r="CN92" i="1" s="1"/>
  <c r="CI92" i="1"/>
  <c r="CH92" i="1"/>
  <c r="CF92" i="1"/>
  <c r="CD92" i="1" s="1"/>
  <c r="CE92" i="1"/>
  <c r="CE91" i="1" s="1"/>
  <c r="BY92" i="1"/>
  <c r="BX92" i="1"/>
  <c r="BW92" i="1"/>
  <c r="BW91" i="1" s="1"/>
  <c r="BV92" i="1"/>
  <c r="BU92" i="1"/>
  <c r="BT92" i="1"/>
  <c r="BO92" i="1"/>
  <c r="BO91" i="1" s="1"/>
  <c r="BJ92" i="1"/>
  <c r="BE92" i="1"/>
  <c r="AZ92" i="1"/>
  <c r="AU92" i="1"/>
  <c r="DE92" i="1" s="1"/>
  <c r="AP92" i="1"/>
  <c r="AK92" i="1"/>
  <c r="AI92" i="1"/>
  <c r="AI91" i="1" s="1"/>
  <c r="AH92" i="1"/>
  <c r="Q92" i="1"/>
  <c r="CT91" i="1"/>
  <c r="CR91" i="1"/>
  <c r="CM91" i="1"/>
  <c r="CL91" i="1"/>
  <c r="CK91" i="1"/>
  <c r="CJ91" i="1"/>
  <c r="CH91" i="1"/>
  <c r="CG91" i="1"/>
  <c r="CC91" i="1"/>
  <c r="CB91" i="1"/>
  <c r="CA91" i="1"/>
  <c r="BZ91" i="1"/>
  <c r="BY91" i="1"/>
  <c r="BV91" i="1"/>
  <c r="BS91" i="1"/>
  <c r="BR91" i="1"/>
  <c r="BQ91" i="1"/>
  <c r="BP91" i="1"/>
  <c r="BN91" i="1"/>
  <c r="BM91" i="1"/>
  <c r="BL91" i="1"/>
  <c r="BK91" i="1"/>
  <c r="BJ91" i="1"/>
  <c r="BI91" i="1"/>
  <c r="BH91" i="1"/>
  <c r="BG91" i="1"/>
  <c r="BF91" i="1"/>
  <c r="BD91" i="1"/>
  <c r="BC91" i="1"/>
  <c r="BB91" i="1"/>
  <c r="BA91" i="1"/>
  <c r="AY91" i="1"/>
  <c r="AX91" i="1"/>
  <c r="AW91" i="1"/>
  <c r="AV91" i="1"/>
  <c r="AT91" i="1"/>
  <c r="AS91" i="1"/>
  <c r="AR91" i="1"/>
  <c r="AQ91" i="1"/>
  <c r="AP91" i="1"/>
  <c r="AO91" i="1"/>
  <c r="AN91" i="1"/>
  <c r="AM91" i="1"/>
  <c r="AL91" i="1"/>
  <c r="AH91" i="1"/>
  <c r="AE91" i="1"/>
  <c r="AD91" i="1"/>
  <c r="AC91" i="1"/>
  <c r="AB91" i="1"/>
  <c r="AA91" i="1"/>
  <c r="Z91" i="1"/>
  <c r="V91" i="1"/>
  <c r="T91" i="1"/>
  <c r="S91" i="1"/>
  <c r="DB90" i="1"/>
  <c r="DA90" i="1"/>
  <c r="CZ90" i="1"/>
  <c r="CY90" i="1"/>
  <c r="CX90" i="1"/>
  <c r="CW90" i="1"/>
  <c r="CV90" i="1"/>
  <c r="CU90" i="1"/>
  <c r="CT90" i="1"/>
  <c r="CN90" i="1"/>
  <c r="CI90" i="1"/>
  <c r="CD90" i="1"/>
  <c r="AJ90" i="1" s="1"/>
  <c r="BY90" i="1"/>
  <c r="AI90" i="1" s="1"/>
  <c r="BT90" i="1"/>
  <c r="BO90" i="1"/>
  <c r="BJ90" i="1"/>
  <c r="BE90" i="1"/>
  <c r="DE90" i="1" s="1"/>
  <c r="AZ90" i="1"/>
  <c r="AU90" i="1"/>
  <c r="DD90" i="1" s="1"/>
  <c r="AP90" i="1"/>
  <c r="AK90" i="1"/>
  <c r="AH90" i="1"/>
  <c r="DB89" i="1"/>
  <c r="DA89" i="1"/>
  <c r="CZ89" i="1"/>
  <c r="CY89" i="1"/>
  <c r="CW89" i="1"/>
  <c r="CV89" i="1"/>
  <c r="CU89" i="1"/>
  <c r="CT89" i="1"/>
  <c r="CN89" i="1"/>
  <c r="CI89" i="1"/>
  <c r="CD89" i="1"/>
  <c r="BY89" i="1"/>
  <c r="BT89" i="1"/>
  <c r="BO89" i="1"/>
  <c r="BJ89" i="1"/>
  <c r="DF89" i="1" s="1"/>
  <c r="BE89" i="1"/>
  <c r="AZ89" i="1"/>
  <c r="AU89" i="1"/>
  <c r="AP89" i="1"/>
  <c r="AK89" i="1"/>
  <c r="AJ89" i="1"/>
  <c r="AI89" i="1"/>
  <c r="AH89" i="1"/>
  <c r="AG89" i="1"/>
  <c r="C89" i="1"/>
  <c r="DD88" i="1"/>
  <c r="DB88" i="1"/>
  <c r="DA88" i="1"/>
  <c r="CZ88" i="1"/>
  <c r="CY88" i="1"/>
  <c r="CW88" i="1"/>
  <c r="CV88" i="1"/>
  <c r="CU88" i="1"/>
  <c r="CT88" i="1"/>
  <c r="CN88" i="1"/>
  <c r="CI88" i="1"/>
  <c r="CD88" i="1"/>
  <c r="BY88" i="1"/>
  <c r="BT88" i="1"/>
  <c r="BO88" i="1"/>
  <c r="BJ88" i="1"/>
  <c r="DF88" i="1" s="1"/>
  <c r="BE88" i="1"/>
  <c r="AZ88" i="1"/>
  <c r="AU88" i="1"/>
  <c r="AP88" i="1"/>
  <c r="AG88" i="1" s="1"/>
  <c r="AK88" i="1"/>
  <c r="AJ88" i="1"/>
  <c r="AI88" i="1"/>
  <c r="AH88" i="1"/>
  <c r="C88" i="1"/>
  <c r="DB87" i="1"/>
  <c r="DA87" i="1"/>
  <c r="CZ87" i="1"/>
  <c r="CY87" i="1"/>
  <c r="CX87" i="1"/>
  <c r="CW87" i="1"/>
  <c r="CV87" i="1"/>
  <c r="CU87" i="1"/>
  <c r="CT87" i="1"/>
  <c r="CN87" i="1"/>
  <c r="CI87" i="1"/>
  <c r="CD87" i="1"/>
  <c r="BY87" i="1"/>
  <c r="BT87" i="1"/>
  <c r="BO87" i="1"/>
  <c r="BJ87" i="1"/>
  <c r="BE87" i="1"/>
  <c r="DE87" i="1" s="1"/>
  <c r="AZ87" i="1"/>
  <c r="AU87" i="1"/>
  <c r="DD87" i="1" s="1"/>
  <c r="AP87" i="1"/>
  <c r="AG87" i="1" s="1"/>
  <c r="AK87" i="1"/>
  <c r="AJ87" i="1"/>
  <c r="AI87" i="1"/>
  <c r="AH87" i="1"/>
  <c r="C87" i="1"/>
  <c r="DB86" i="1"/>
  <c r="CZ86" i="1"/>
  <c r="CY86" i="1"/>
  <c r="CW86" i="1"/>
  <c r="CV86" i="1"/>
  <c r="CU86" i="1"/>
  <c r="CT86" i="1"/>
  <c r="CN86" i="1"/>
  <c r="AJ86" i="1" s="1"/>
  <c r="CI86" i="1"/>
  <c r="AI86" i="1" s="1"/>
  <c r="CD86" i="1"/>
  <c r="BY86" i="1"/>
  <c r="BW86" i="1"/>
  <c r="BO86" i="1"/>
  <c r="BJ86" i="1"/>
  <c r="BE86" i="1"/>
  <c r="DD86" i="1" s="1"/>
  <c r="AZ86" i="1"/>
  <c r="AU86" i="1"/>
  <c r="CS86" i="1" s="1"/>
  <c r="AF86" i="1" s="1"/>
  <c r="AP86" i="1"/>
  <c r="AK86" i="1"/>
  <c r="AH86" i="1"/>
  <c r="C86" i="1"/>
  <c r="DB85" i="1"/>
  <c r="DA85" i="1"/>
  <c r="CZ85" i="1"/>
  <c r="CY85" i="1"/>
  <c r="CW85" i="1"/>
  <c r="CV85" i="1"/>
  <c r="CU85" i="1"/>
  <c r="CT85" i="1"/>
  <c r="CN85" i="1"/>
  <c r="CI85" i="1"/>
  <c r="CD85" i="1"/>
  <c r="BY85" i="1"/>
  <c r="BT85" i="1"/>
  <c r="BO85" i="1"/>
  <c r="BJ85" i="1"/>
  <c r="CX85" i="1" s="1"/>
  <c r="BE85" i="1"/>
  <c r="AZ85" i="1"/>
  <c r="AU85" i="1"/>
  <c r="AP85" i="1"/>
  <c r="AG85" i="1" s="1"/>
  <c r="AK85" i="1"/>
  <c r="AJ85" i="1"/>
  <c r="AI85" i="1"/>
  <c r="AH85" i="1"/>
  <c r="C85" i="1"/>
  <c r="DB84" i="1"/>
  <c r="DA84" i="1"/>
  <c r="CZ84" i="1"/>
  <c r="CY84" i="1"/>
  <c r="CW84" i="1"/>
  <c r="CW78" i="1" s="1"/>
  <c r="CV84" i="1"/>
  <c r="CU84" i="1"/>
  <c r="CT84" i="1"/>
  <c r="CN84" i="1"/>
  <c r="CI84" i="1"/>
  <c r="CD84" i="1"/>
  <c r="BY84" i="1"/>
  <c r="BY78" i="1" s="1"/>
  <c r="BT84" i="1"/>
  <c r="BO84" i="1"/>
  <c r="BJ84" i="1"/>
  <c r="BE84" i="1"/>
  <c r="CS84" i="1" s="1"/>
  <c r="AF84" i="1" s="1"/>
  <c r="AZ84" i="1"/>
  <c r="CX84" i="1" s="1"/>
  <c r="AU84" i="1"/>
  <c r="AP84" i="1"/>
  <c r="AK84" i="1"/>
  <c r="AK78" i="1" s="1"/>
  <c r="AJ84" i="1"/>
  <c r="AI84" i="1"/>
  <c r="AH84" i="1"/>
  <c r="AG84" i="1"/>
  <c r="C84" i="1"/>
  <c r="DB83" i="1"/>
  <c r="DA83" i="1"/>
  <c r="CZ83" i="1"/>
  <c r="CY83" i="1"/>
  <c r="CW83" i="1"/>
  <c r="CV83" i="1"/>
  <c r="CU83" i="1"/>
  <c r="CT83" i="1"/>
  <c r="CN83" i="1"/>
  <c r="CI83" i="1"/>
  <c r="CD83" i="1"/>
  <c r="BY83" i="1"/>
  <c r="BT83" i="1"/>
  <c r="BO83" i="1"/>
  <c r="BJ83" i="1"/>
  <c r="CX83" i="1" s="1"/>
  <c r="BE83" i="1"/>
  <c r="AZ83" i="1"/>
  <c r="AU83" i="1"/>
  <c r="AP83" i="1"/>
  <c r="AK83" i="1"/>
  <c r="AJ83" i="1"/>
  <c r="AI83" i="1"/>
  <c r="AH83" i="1"/>
  <c r="AG83" i="1"/>
  <c r="C83" i="1"/>
  <c r="DB82" i="1"/>
  <c r="CW82" i="1"/>
  <c r="CV82" i="1"/>
  <c r="CU82" i="1"/>
  <c r="CT82" i="1"/>
  <c r="CR82" i="1"/>
  <c r="CQ82" i="1"/>
  <c r="CP82" i="1"/>
  <c r="CN82" i="1" s="1"/>
  <c r="AJ82" i="1" s="1"/>
  <c r="CO82" i="1"/>
  <c r="CI82" i="1"/>
  <c r="CH82" i="1"/>
  <c r="CF82" i="1"/>
  <c r="CZ82" i="1" s="1"/>
  <c r="CE82" i="1"/>
  <c r="CD82" i="1" s="1"/>
  <c r="BY82" i="1"/>
  <c r="BX82" i="1"/>
  <c r="BW82" i="1"/>
  <c r="DA82" i="1" s="1"/>
  <c r="BV82" i="1"/>
  <c r="BU82" i="1"/>
  <c r="BO82" i="1"/>
  <c r="BJ82" i="1"/>
  <c r="BE82" i="1"/>
  <c r="AZ82" i="1"/>
  <c r="AU82" i="1"/>
  <c r="AP82" i="1"/>
  <c r="AK82" i="1"/>
  <c r="AI82" i="1"/>
  <c r="AH82" i="1"/>
  <c r="AC82" i="1"/>
  <c r="AE82" i="1" s="1"/>
  <c r="AB82" i="1"/>
  <c r="AD82" i="1" s="1"/>
  <c r="DB81" i="1"/>
  <c r="CW81" i="1"/>
  <c r="CV81" i="1"/>
  <c r="CU81" i="1"/>
  <c r="CT81" i="1"/>
  <c r="CT78" i="1" s="1"/>
  <c r="CR81" i="1"/>
  <c r="CQ81" i="1"/>
  <c r="CP81" i="1"/>
  <c r="CO81" i="1"/>
  <c r="CI81" i="1"/>
  <c r="CH81" i="1"/>
  <c r="CG81" i="1"/>
  <c r="DA81" i="1" s="1"/>
  <c r="CF81" i="1"/>
  <c r="CE81" i="1"/>
  <c r="CD81" i="1"/>
  <c r="BY81" i="1"/>
  <c r="BX81" i="1"/>
  <c r="BW81" i="1"/>
  <c r="BV81" i="1"/>
  <c r="BU81" i="1"/>
  <c r="CY81" i="1" s="1"/>
  <c r="BO81" i="1"/>
  <c r="BJ81" i="1"/>
  <c r="BE81" i="1"/>
  <c r="AZ81" i="1"/>
  <c r="AU81" i="1"/>
  <c r="DD81" i="1" s="1"/>
  <c r="AP81" i="1"/>
  <c r="AP78" i="1" s="1"/>
  <c r="AK81" i="1"/>
  <c r="AI81" i="1"/>
  <c r="AH81" i="1"/>
  <c r="AH78" i="1" s="1"/>
  <c r="AD81" i="1"/>
  <c r="AD78" i="1" s="1"/>
  <c r="AC81" i="1"/>
  <c r="AE81" i="1" s="1"/>
  <c r="AB81" i="1"/>
  <c r="Q81" i="1"/>
  <c r="DA80" i="1"/>
  <c r="CZ80" i="1"/>
  <c r="CW80" i="1"/>
  <c r="CV80" i="1"/>
  <c r="CV78" i="1" s="1"/>
  <c r="CU80" i="1"/>
  <c r="CT80" i="1"/>
  <c r="CR80" i="1"/>
  <c r="CR78" i="1" s="1"/>
  <c r="CP80" i="1"/>
  <c r="CO80" i="1"/>
  <c r="CI80" i="1"/>
  <c r="CH80" i="1"/>
  <c r="CF80" i="1"/>
  <c r="CE80" i="1"/>
  <c r="CD80" i="1"/>
  <c r="BY80" i="1"/>
  <c r="BX80" i="1"/>
  <c r="BV80" i="1"/>
  <c r="BU80" i="1"/>
  <c r="BO80" i="1"/>
  <c r="BJ80" i="1"/>
  <c r="BE80" i="1"/>
  <c r="AZ80" i="1"/>
  <c r="AU80" i="1"/>
  <c r="CS80" i="1" s="1"/>
  <c r="AF80" i="1" s="1"/>
  <c r="AP80" i="1"/>
  <c r="AK80" i="1"/>
  <c r="AH80" i="1"/>
  <c r="AC80" i="1"/>
  <c r="AB80" i="1"/>
  <c r="Q80" i="1"/>
  <c r="DA79" i="1"/>
  <c r="CW79" i="1"/>
  <c r="CV79" i="1"/>
  <c r="CU79" i="1"/>
  <c r="CT79" i="1"/>
  <c r="CS79" i="1"/>
  <c r="AF79" i="1" s="1"/>
  <c r="CR79" i="1"/>
  <c r="CQ79" i="1"/>
  <c r="CP79" i="1"/>
  <c r="CO79" i="1"/>
  <c r="CN79" i="1" s="1"/>
  <c r="CI79" i="1"/>
  <c r="CH79" i="1"/>
  <c r="CF79" i="1"/>
  <c r="CE79" i="1"/>
  <c r="BY79" i="1"/>
  <c r="BX79" i="1"/>
  <c r="BV79" i="1"/>
  <c r="BV78" i="1" s="1"/>
  <c r="BU79" i="1"/>
  <c r="CY79" i="1" s="1"/>
  <c r="BO79" i="1"/>
  <c r="BJ79" i="1"/>
  <c r="BJ78" i="1" s="1"/>
  <c r="BE79" i="1"/>
  <c r="AZ79" i="1"/>
  <c r="AU79" i="1"/>
  <c r="AP79" i="1"/>
  <c r="AK79" i="1"/>
  <c r="AI79" i="1"/>
  <c r="AH79" i="1"/>
  <c r="AE79" i="1"/>
  <c r="AE78" i="1" s="1"/>
  <c r="AD79" i="1"/>
  <c r="AC79" i="1"/>
  <c r="AB79" i="1"/>
  <c r="Q79" i="1"/>
  <c r="CQ78" i="1"/>
  <c r="CO78" i="1"/>
  <c r="CM78" i="1"/>
  <c r="CL78" i="1"/>
  <c r="CK78" i="1"/>
  <c r="CJ78" i="1"/>
  <c r="CG78" i="1"/>
  <c r="CE78" i="1"/>
  <c r="CC78" i="1"/>
  <c r="CB78" i="1"/>
  <c r="CA78" i="1"/>
  <c r="BZ78" i="1"/>
  <c r="BU78" i="1"/>
  <c r="BS78" i="1"/>
  <c r="BR78" i="1"/>
  <c r="BQ78" i="1"/>
  <c r="BP78" i="1"/>
  <c r="BN78" i="1"/>
  <c r="BM78" i="1"/>
  <c r="BL78" i="1"/>
  <c r="BK78" i="1"/>
  <c r="BI78" i="1"/>
  <c r="BH78" i="1"/>
  <c r="BG78" i="1"/>
  <c r="BF78" i="1"/>
  <c r="BD78" i="1"/>
  <c r="BC78" i="1"/>
  <c r="BB78" i="1"/>
  <c r="BA78" i="1"/>
  <c r="AZ78" i="1"/>
  <c r="AY78" i="1"/>
  <c r="AX78" i="1"/>
  <c r="AW78" i="1"/>
  <c r="AV78" i="1"/>
  <c r="AT78" i="1"/>
  <c r="AS78" i="1"/>
  <c r="AR78" i="1"/>
  <c r="AQ78" i="1"/>
  <c r="AO78" i="1"/>
  <c r="AN78" i="1"/>
  <c r="AM78" i="1"/>
  <c r="AL78" i="1"/>
  <c r="AC78" i="1"/>
  <c r="AB78" i="1"/>
  <c r="AA78" i="1"/>
  <c r="Z78" i="1"/>
  <c r="W78" i="1"/>
  <c r="V78" i="1"/>
  <c r="T78" i="1"/>
  <c r="S78" i="1"/>
  <c r="CW77" i="1"/>
  <c r="CV77" i="1"/>
  <c r="CU77" i="1"/>
  <c r="CT77" i="1"/>
  <c r="CT76" i="1" s="1"/>
  <c r="CT74" i="1" s="1"/>
  <c r="CR77" i="1"/>
  <c r="CQ77" i="1"/>
  <c r="CP77" i="1"/>
  <c r="CO77" i="1"/>
  <c r="CN77" i="1" s="1"/>
  <c r="CI77" i="1"/>
  <c r="CH77" i="1"/>
  <c r="DB77" i="1" s="1"/>
  <c r="DB76" i="1" s="1"/>
  <c r="DB74" i="1" s="1"/>
  <c r="CG77" i="1"/>
  <c r="DA77" i="1" s="1"/>
  <c r="DA76" i="1" s="1"/>
  <c r="DA74" i="1" s="1"/>
  <c r="CF77" i="1"/>
  <c r="CE77" i="1"/>
  <c r="CD77" i="1"/>
  <c r="BY77" i="1"/>
  <c r="BX77" i="1"/>
  <c r="BW77" i="1"/>
  <c r="BV77" i="1"/>
  <c r="CZ77" i="1" s="1"/>
  <c r="CZ76" i="1" s="1"/>
  <c r="CZ74" i="1" s="1"/>
  <c r="BU77" i="1"/>
  <c r="BO77" i="1"/>
  <c r="BJ77" i="1"/>
  <c r="BE77" i="1"/>
  <c r="AZ77" i="1"/>
  <c r="AU77" i="1"/>
  <c r="DD77" i="1" s="1"/>
  <c r="AP77" i="1"/>
  <c r="AP76" i="1" s="1"/>
  <c r="AP74" i="1" s="1"/>
  <c r="AK77" i="1"/>
  <c r="AI77" i="1"/>
  <c r="AH77" i="1"/>
  <c r="AH76" i="1" s="1"/>
  <c r="AH74" i="1" s="1"/>
  <c r="AD77" i="1"/>
  <c r="AD76" i="1" s="1"/>
  <c r="AD74" i="1" s="1"/>
  <c r="AC77" i="1"/>
  <c r="AE77" i="1" s="1"/>
  <c r="AE76" i="1" s="1"/>
  <c r="AE74" i="1" s="1"/>
  <c r="AB77" i="1"/>
  <c r="Q77" i="1"/>
  <c r="CW76" i="1"/>
  <c r="CV76" i="1"/>
  <c r="CU76" i="1"/>
  <c r="CR76" i="1"/>
  <c r="CQ76" i="1"/>
  <c r="CP76" i="1"/>
  <c r="CO76" i="1"/>
  <c r="CM76" i="1"/>
  <c r="CL76" i="1"/>
  <c r="CL74" i="1" s="1"/>
  <c r="CK76" i="1"/>
  <c r="CJ76" i="1"/>
  <c r="CI76" i="1"/>
  <c r="CH76" i="1"/>
  <c r="CH74" i="1" s="1"/>
  <c r="CG76" i="1"/>
  <c r="CF76" i="1"/>
  <c r="CE76" i="1"/>
  <c r="CD76" i="1"/>
  <c r="CD74" i="1" s="1"/>
  <c r="CC76" i="1"/>
  <c r="CB76" i="1"/>
  <c r="CA76" i="1"/>
  <c r="BZ76" i="1"/>
  <c r="BZ74" i="1" s="1"/>
  <c r="BY76" i="1"/>
  <c r="BX76" i="1"/>
  <c r="BW76" i="1"/>
  <c r="BV76" i="1"/>
  <c r="BV74" i="1" s="1"/>
  <c r="BU76" i="1"/>
  <c r="BS76" i="1"/>
  <c r="BR76" i="1"/>
  <c r="BR74" i="1" s="1"/>
  <c r="BQ76" i="1"/>
  <c r="BP76" i="1"/>
  <c r="BO76" i="1"/>
  <c r="BN76" i="1"/>
  <c r="BN74" i="1" s="1"/>
  <c r="BM76" i="1"/>
  <c r="BL76" i="1"/>
  <c r="BK76" i="1"/>
  <c r="BI76" i="1"/>
  <c r="BH76" i="1"/>
  <c r="BG76" i="1"/>
  <c r="BF76" i="1"/>
  <c r="BF74" i="1" s="1"/>
  <c r="BE76" i="1"/>
  <c r="BD76" i="1"/>
  <c r="BC76" i="1"/>
  <c r="BB76" i="1"/>
  <c r="BB74" i="1" s="1"/>
  <c r="BA76" i="1"/>
  <c r="AZ76" i="1"/>
  <c r="AY76" i="1"/>
  <c r="AX76" i="1"/>
  <c r="AX74" i="1" s="1"/>
  <c r="AW76" i="1"/>
  <c r="AV76" i="1"/>
  <c r="AU76" i="1"/>
  <c r="DD76" i="1" s="1"/>
  <c r="AT76" i="1"/>
  <c r="AS76" i="1"/>
  <c r="AR76" i="1"/>
  <c r="AQ76" i="1"/>
  <c r="AO76" i="1"/>
  <c r="AN76" i="1"/>
  <c r="AM76" i="1"/>
  <c r="AL76" i="1"/>
  <c r="AK76" i="1"/>
  <c r="AI76" i="1"/>
  <c r="AC76" i="1"/>
  <c r="AB76" i="1"/>
  <c r="AA76" i="1"/>
  <c r="Z76" i="1"/>
  <c r="V76" i="1"/>
  <c r="T76" i="1"/>
  <c r="S76" i="1"/>
  <c r="DB75" i="1"/>
  <c r="DA75" i="1"/>
  <c r="CZ75" i="1"/>
  <c r="CY75" i="1"/>
  <c r="CX75" i="1"/>
  <c r="CW75" i="1"/>
  <c r="CV75" i="1"/>
  <c r="CU75" i="1"/>
  <c r="CT75" i="1"/>
  <c r="CN75" i="1"/>
  <c r="CI75" i="1"/>
  <c r="CI74" i="1" s="1"/>
  <c r="CD75" i="1"/>
  <c r="AJ75" i="1" s="1"/>
  <c r="BY75" i="1"/>
  <c r="BT75" i="1"/>
  <c r="BO75" i="1"/>
  <c r="BJ75" i="1"/>
  <c r="BE75" i="1"/>
  <c r="AZ75" i="1"/>
  <c r="AU75" i="1"/>
  <c r="AP75" i="1"/>
  <c r="AK75" i="1"/>
  <c r="AI75" i="1"/>
  <c r="AH75" i="1"/>
  <c r="CW74" i="1"/>
  <c r="CV74" i="1"/>
  <c r="CU74" i="1"/>
  <c r="CR74" i="1"/>
  <c r="CQ74" i="1"/>
  <c r="CP74" i="1"/>
  <c r="CO74" i="1"/>
  <c r="CM74" i="1"/>
  <c r="CK74" i="1"/>
  <c r="CJ74" i="1"/>
  <c r="CG74" i="1"/>
  <c r="CF74" i="1"/>
  <c r="CE74" i="1"/>
  <c r="CC74" i="1"/>
  <c r="CB74" i="1"/>
  <c r="CA74" i="1"/>
  <c r="BY74" i="1"/>
  <c r="BX74" i="1"/>
  <c r="BW74" i="1"/>
  <c r="BU74" i="1"/>
  <c r="BS74" i="1"/>
  <c r="BQ74" i="1"/>
  <c r="BP74" i="1"/>
  <c r="BO74" i="1"/>
  <c r="BM74" i="1"/>
  <c r="BL74" i="1"/>
  <c r="BK74" i="1"/>
  <c r="BI74" i="1"/>
  <c r="BH74" i="1"/>
  <c r="BG74" i="1"/>
  <c r="BE74" i="1"/>
  <c r="BD74" i="1"/>
  <c r="BC74" i="1"/>
  <c r="BA74" i="1"/>
  <c r="AZ74" i="1"/>
  <c r="AY74" i="1"/>
  <c r="AW74" i="1"/>
  <c r="AV74" i="1"/>
  <c r="AU74" i="1"/>
  <c r="AT74" i="1"/>
  <c r="AS74" i="1"/>
  <c r="AR74" i="1"/>
  <c r="AQ74" i="1"/>
  <c r="AO74" i="1"/>
  <c r="AN74" i="1"/>
  <c r="AM74" i="1"/>
  <c r="AL74" i="1"/>
  <c r="AK74" i="1"/>
  <c r="AI74" i="1"/>
  <c r="AC74" i="1"/>
  <c r="AB74" i="1"/>
  <c r="AA74" i="1"/>
  <c r="Z74" i="1"/>
  <c r="V74" i="1"/>
  <c r="T74" i="1"/>
  <c r="S74" i="1"/>
  <c r="DE73" i="1"/>
  <c r="DD73" i="1"/>
  <c r="DE72" i="1"/>
  <c r="DD72" i="1"/>
  <c r="DB71" i="1"/>
  <c r="DA71" i="1"/>
  <c r="CZ71" i="1"/>
  <c r="CY71" i="1"/>
  <c r="CX71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I71" i="1"/>
  <c r="CH71" i="1"/>
  <c r="CG71" i="1"/>
  <c r="CF71" i="1"/>
  <c r="CE71" i="1"/>
  <c r="CD71" i="1"/>
  <c r="CC71" i="1"/>
  <c r="CB71" i="1"/>
  <c r="CA71" i="1"/>
  <c r="BZ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X71" i="1"/>
  <c r="W71" i="1"/>
  <c r="V71" i="1"/>
  <c r="T71" i="1"/>
  <c r="S71" i="1"/>
  <c r="DB70" i="1"/>
  <c r="DA70" i="1"/>
  <c r="CZ70" i="1"/>
  <c r="CY70" i="1"/>
  <c r="CX70" i="1"/>
  <c r="CW70" i="1"/>
  <c r="CV70" i="1"/>
  <c r="CU70" i="1"/>
  <c r="CT70" i="1"/>
  <c r="CN70" i="1"/>
  <c r="CI70" i="1"/>
  <c r="CD70" i="1"/>
  <c r="AJ70" i="1" s="1"/>
  <c r="BY70" i="1"/>
  <c r="BT70" i="1"/>
  <c r="BO70" i="1"/>
  <c r="BJ70" i="1"/>
  <c r="BE70" i="1"/>
  <c r="AZ70" i="1"/>
  <c r="AU70" i="1"/>
  <c r="AP70" i="1"/>
  <c r="AK70" i="1"/>
  <c r="AI70" i="1"/>
  <c r="AH70" i="1"/>
  <c r="DB69" i="1"/>
  <c r="DA69" i="1"/>
  <c r="CZ69" i="1"/>
  <c r="CY69" i="1"/>
  <c r="CW69" i="1"/>
  <c r="CV69" i="1"/>
  <c r="CU69" i="1"/>
  <c r="CT69" i="1"/>
  <c r="CN69" i="1"/>
  <c r="CI69" i="1"/>
  <c r="CD69" i="1"/>
  <c r="AJ69" i="1" s="1"/>
  <c r="AG69" i="1" s="1"/>
  <c r="BY69" i="1"/>
  <c r="AI69" i="1" s="1"/>
  <c r="BT69" i="1"/>
  <c r="BO69" i="1"/>
  <c r="BJ69" i="1"/>
  <c r="CX69" i="1" s="1"/>
  <c r="BE69" i="1"/>
  <c r="CS69" i="1" s="1"/>
  <c r="AZ69" i="1"/>
  <c r="AU69" i="1"/>
  <c r="AP69" i="1"/>
  <c r="AK69" i="1"/>
  <c r="AH69" i="1" s="1"/>
  <c r="DB68" i="1"/>
  <c r="DA68" i="1"/>
  <c r="CZ68" i="1"/>
  <c r="CY68" i="1"/>
  <c r="CW68" i="1"/>
  <c r="CV68" i="1"/>
  <c r="CU68" i="1"/>
  <c r="CT68" i="1"/>
  <c r="CN68" i="1"/>
  <c r="CI68" i="1"/>
  <c r="CD68" i="1"/>
  <c r="AJ68" i="1" s="1"/>
  <c r="AG68" i="1" s="1"/>
  <c r="BY68" i="1"/>
  <c r="AI68" i="1" s="1"/>
  <c r="BT68" i="1"/>
  <c r="BO68" i="1"/>
  <c r="BJ68" i="1"/>
  <c r="CX68" i="1" s="1"/>
  <c r="BE68" i="1"/>
  <c r="CS68" i="1" s="1"/>
  <c r="AZ68" i="1"/>
  <c r="AU68" i="1"/>
  <c r="DD68" i="1" s="1"/>
  <c r="AP68" i="1"/>
  <c r="AK68" i="1"/>
  <c r="AH68" i="1" s="1"/>
  <c r="CW67" i="1"/>
  <c r="CV67" i="1"/>
  <c r="CU67" i="1"/>
  <c r="CT67" i="1"/>
  <c r="CT65" i="1" s="1"/>
  <c r="CT58" i="1" s="1"/>
  <c r="CR67" i="1"/>
  <c r="CQ67" i="1"/>
  <c r="DA67" i="1" s="1"/>
  <c r="CP67" i="1"/>
  <c r="CP65" i="1" s="1"/>
  <c r="CP58" i="1" s="1"/>
  <c r="CO67" i="1"/>
  <c r="CN67" i="1" s="1"/>
  <c r="CI67" i="1"/>
  <c r="AI67" i="1" s="1"/>
  <c r="CH67" i="1"/>
  <c r="CH65" i="1" s="1"/>
  <c r="CH58" i="1" s="1"/>
  <c r="CF67" i="1"/>
  <c r="CE67" i="1"/>
  <c r="BY67" i="1"/>
  <c r="BY65" i="1" s="1"/>
  <c r="BY58" i="1" s="1"/>
  <c r="BX67" i="1"/>
  <c r="BV67" i="1"/>
  <c r="CZ67" i="1" s="1"/>
  <c r="CZ65" i="1" s="1"/>
  <c r="BU67" i="1"/>
  <c r="CY67" i="1" s="1"/>
  <c r="BT67" i="1"/>
  <c r="BO67" i="1"/>
  <c r="BJ67" i="1"/>
  <c r="BE67" i="1"/>
  <c r="DD67" i="1" s="1"/>
  <c r="AZ67" i="1"/>
  <c r="AU67" i="1"/>
  <c r="AP67" i="1"/>
  <c r="AK67" i="1"/>
  <c r="AH67" i="1"/>
  <c r="AC67" i="1"/>
  <c r="AB67" i="1"/>
  <c r="CZ66" i="1"/>
  <c r="CW66" i="1"/>
  <c r="CV66" i="1"/>
  <c r="CU66" i="1"/>
  <c r="CT66" i="1"/>
  <c r="CR66" i="1"/>
  <c r="CQ66" i="1"/>
  <c r="CP66" i="1"/>
  <c r="CO66" i="1"/>
  <c r="CN66" i="1"/>
  <c r="AJ66" i="1" s="1"/>
  <c r="CI66" i="1"/>
  <c r="CH66" i="1"/>
  <c r="CF66" i="1"/>
  <c r="CE66" i="1"/>
  <c r="CY66" i="1" s="1"/>
  <c r="BY66" i="1"/>
  <c r="BX66" i="1"/>
  <c r="DB66" i="1" s="1"/>
  <c r="BW66" i="1"/>
  <c r="DA66" i="1" s="1"/>
  <c r="DA65" i="1" s="1"/>
  <c r="BV66" i="1"/>
  <c r="BV65" i="1" s="1"/>
  <c r="BV58" i="1" s="1"/>
  <c r="BU66" i="1"/>
  <c r="BO66" i="1"/>
  <c r="BO65" i="1" s="1"/>
  <c r="BJ66" i="1"/>
  <c r="BJ65" i="1" s="1"/>
  <c r="BJ58" i="1" s="1"/>
  <c r="BE66" i="1"/>
  <c r="AZ66" i="1"/>
  <c r="AU66" i="1"/>
  <c r="CS66" i="1" s="1"/>
  <c r="AP66" i="1"/>
  <c r="AP65" i="1" s="1"/>
  <c r="AP58" i="1" s="1"/>
  <c r="AK66" i="1"/>
  <c r="AI66" i="1"/>
  <c r="AH66" i="1"/>
  <c r="AH65" i="1" s="1"/>
  <c r="AE66" i="1"/>
  <c r="AE65" i="1" s="1"/>
  <c r="AC66" i="1"/>
  <c r="AB66" i="1"/>
  <c r="AD66" i="1" s="1"/>
  <c r="AD65" i="1" s="1"/>
  <c r="AD58" i="1" s="1"/>
  <c r="CW65" i="1"/>
  <c r="CV65" i="1"/>
  <c r="CU65" i="1"/>
  <c r="CR65" i="1"/>
  <c r="CQ65" i="1"/>
  <c r="CO65" i="1"/>
  <c r="CM65" i="1"/>
  <c r="CL65" i="1"/>
  <c r="CK65" i="1"/>
  <c r="CJ65" i="1"/>
  <c r="CI65" i="1"/>
  <c r="CG65" i="1"/>
  <c r="CF65" i="1"/>
  <c r="CC65" i="1"/>
  <c r="CB65" i="1"/>
  <c r="CA65" i="1"/>
  <c r="BZ65" i="1"/>
  <c r="BX65" i="1"/>
  <c r="BU65" i="1"/>
  <c r="BS65" i="1"/>
  <c r="BR65" i="1"/>
  <c r="BQ65" i="1"/>
  <c r="BP65" i="1"/>
  <c r="BN65" i="1"/>
  <c r="BM65" i="1"/>
  <c r="BL65" i="1"/>
  <c r="BK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T65" i="1"/>
  <c r="AS65" i="1"/>
  <c r="AR65" i="1"/>
  <c r="AQ65" i="1"/>
  <c r="AO65" i="1"/>
  <c r="AN65" i="1"/>
  <c r="AM65" i="1"/>
  <c r="AL65" i="1"/>
  <c r="AK65" i="1"/>
  <c r="AC65" i="1"/>
  <c r="AB65" i="1"/>
  <c r="AA65" i="1"/>
  <c r="Z65" i="1"/>
  <c r="X65" i="1"/>
  <c r="W65" i="1"/>
  <c r="V65" i="1"/>
  <c r="T65" i="1"/>
  <c r="S65" i="1"/>
  <c r="DB64" i="1"/>
  <c r="DA64" i="1"/>
  <c r="CZ64" i="1"/>
  <c r="CY64" i="1"/>
  <c r="CW64" i="1"/>
  <c r="CV64" i="1"/>
  <c r="CU64" i="1"/>
  <c r="CT64" i="1"/>
  <c r="CN64" i="1"/>
  <c r="CI64" i="1"/>
  <c r="CD64" i="1"/>
  <c r="BY64" i="1"/>
  <c r="AI64" i="1" s="1"/>
  <c r="BT64" i="1"/>
  <c r="DE64" i="1" s="1"/>
  <c r="BO64" i="1"/>
  <c r="BJ64" i="1"/>
  <c r="BE64" i="1"/>
  <c r="CS64" i="1" s="1"/>
  <c r="AZ64" i="1"/>
  <c r="CX64" i="1" s="1"/>
  <c r="AU64" i="1"/>
  <c r="DD64" i="1" s="1"/>
  <c r="AP64" i="1"/>
  <c r="AK64" i="1"/>
  <c r="AH64" i="1" s="1"/>
  <c r="AJ64" i="1"/>
  <c r="AG64" i="1" s="1"/>
  <c r="DB63" i="1"/>
  <c r="DA63" i="1"/>
  <c r="CZ63" i="1"/>
  <c r="CY63" i="1"/>
  <c r="CW63" i="1"/>
  <c r="CV63" i="1"/>
  <c r="CU63" i="1"/>
  <c r="CT63" i="1"/>
  <c r="CN63" i="1"/>
  <c r="CI63" i="1"/>
  <c r="CD63" i="1"/>
  <c r="BY63" i="1"/>
  <c r="AI63" i="1" s="1"/>
  <c r="BT63" i="1"/>
  <c r="DE63" i="1" s="1"/>
  <c r="BO63" i="1"/>
  <c r="BJ63" i="1"/>
  <c r="BE63" i="1"/>
  <c r="CS63" i="1" s="1"/>
  <c r="AZ63" i="1"/>
  <c r="CX63" i="1" s="1"/>
  <c r="AU63" i="1"/>
  <c r="DD63" i="1" s="1"/>
  <c r="AP63" i="1"/>
  <c r="AK63" i="1"/>
  <c r="AH63" i="1" s="1"/>
  <c r="AJ63" i="1"/>
  <c r="AG63" i="1" s="1"/>
  <c r="DB62" i="1"/>
  <c r="DA62" i="1"/>
  <c r="CZ62" i="1"/>
  <c r="CY62" i="1"/>
  <c r="CW62" i="1"/>
  <c r="CV62" i="1"/>
  <c r="CU62" i="1"/>
  <c r="CT62" i="1"/>
  <c r="CN62" i="1"/>
  <c r="CI62" i="1"/>
  <c r="CD62" i="1"/>
  <c r="BY62" i="1"/>
  <c r="AI62" i="1" s="1"/>
  <c r="BT62" i="1"/>
  <c r="DE62" i="1" s="1"/>
  <c r="BO62" i="1"/>
  <c r="BJ62" i="1"/>
  <c r="BE62" i="1"/>
  <c r="CS62" i="1" s="1"/>
  <c r="AZ62" i="1"/>
  <c r="CX62" i="1" s="1"/>
  <c r="AU62" i="1"/>
  <c r="DD62" i="1" s="1"/>
  <c r="AP62" i="1"/>
  <c r="AK62" i="1"/>
  <c r="AH62" i="1" s="1"/>
  <c r="AJ62" i="1"/>
  <c r="AG62" i="1" s="1"/>
  <c r="DA61" i="1"/>
  <c r="CW61" i="1"/>
  <c r="CV61" i="1"/>
  <c r="CU61" i="1"/>
  <c r="CT61" i="1"/>
  <c r="CR61" i="1"/>
  <c r="CQ61" i="1"/>
  <c r="CP61" i="1"/>
  <c r="CO61" i="1"/>
  <c r="CN61" i="1" s="1"/>
  <c r="AJ61" i="1" s="1"/>
  <c r="CI61" i="1"/>
  <c r="CH61" i="1"/>
  <c r="CF61" i="1"/>
  <c r="CE61" i="1"/>
  <c r="CD61" i="1" s="1"/>
  <c r="BY61" i="1"/>
  <c r="BX61" i="1"/>
  <c r="DB61" i="1" s="1"/>
  <c r="BV61" i="1"/>
  <c r="CZ61" i="1" s="1"/>
  <c r="BU61" i="1"/>
  <c r="CY61" i="1" s="1"/>
  <c r="BO61" i="1"/>
  <c r="BJ61" i="1"/>
  <c r="BE61" i="1"/>
  <c r="AZ61" i="1"/>
  <c r="AU61" i="1"/>
  <c r="DD61" i="1" s="1"/>
  <c r="AP61" i="1"/>
  <c r="AK61" i="1"/>
  <c r="AI61" i="1"/>
  <c r="AH61" i="1"/>
  <c r="AE61" i="1"/>
  <c r="AD61" i="1"/>
  <c r="Q61" i="1"/>
  <c r="CZ60" i="1"/>
  <c r="CW60" i="1"/>
  <c r="CW59" i="1" s="1"/>
  <c r="CW58" i="1" s="1"/>
  <c r="CV60" i="1"/>
  <c r="CV59" i="1" s="1"/>
  <c r="CV58" i="1" s="1"/>
  <c r="CU60" i="1"/>
  <c r="CT60" i="1"/>
  <c r="CR60" i="1"/>
  <c r="CR59" i="1" s="1"/>
  <c r="CR58" i="1" s="1"/>
  <c r="CQ60" i="1"/>
  <c r="CP60" i="1"/>
  <c r="CO60" i="1"/>
  <c r="CO59" i="1" s="1"/>
  <c r="CO58" i="1" s="1"/>
  <c r="CN60" i="1"/>
  <c r="CI60" i="1"/>
  <c r="CH60" i="1"/>
  <c r="CF60" i="1"/>
  <c r="CF59" i="1" s="1"/>
  <c r="CF58" i="1" s="1"/>
  <c r="CE60" i="1"/>
  <c r="CE59" i="1" s="1"/>
  <c r="BY60" i="1"/>
  <c r="BX60" i="1"/>
  <c r="DB60" i="1" s="1"/>
  <c r="DB59" i="1" s="1"/>
  <c r="BW60" i="1"/>
  <c r="DA60" i="1" s="1"/>
  <c r="DA59" i="1" s="1"/>
  <c r="BV60" i="1"/>
  <c r="BU60" i="1"/>
  <c r="BO60" i="1"/>
  <c r="BO59" i="1" s="1"/>
  <c r="BO58" i="1" s="1"/>
  <c r="BJ60" i="1"/>
  <c r="BE60" i="1"/>
  <c r="AZ60" i="1"/>
  <c r="AU60" i="1"/>
  <c r="CS60" i="1" s="1"/>
  <c r="AP60" i="1"/>
  <c r="AK60" i="1"/>
  <c r="AI60" i="1"/>
  <c r="AI59" i="1" s="1"/>
  <c r="AH60" i="1"/>
  <c r="AE60" i="1"/>
  <c r="AE59" i="1" s="1"/>
  <c r="AD60" i="1"/>
  <c r="CU59" i="1"/>
  <c r="CT59" i="1"/>
  <c r="CQ59" i="1"/>
  <c r="CP59" i="1"/>
  <c r="CM59" i="1"/>
  <c r="CL59" i="1"/>
  <c r="CK59" i="1"/>
  <c r="CJ59" i="1"/>
  <c r="CI59" i="1"/>
  <c r="CH59" i="1"/>
  <c r="CG59" i="1"/>
  <c r="CC59" i="1"/>
  <c r="CB59" i="1"/>
  <c r="CA59" i="1"/>
  <c r="BZ59" i="1"/>
  <c r="BY59" i="1"/>
  <c r="BV59" i="1"/>
  <c r="BU59" i="1"/>
  <c r="BS59" i="1"/>
  <c r="BR59" i="1"/>
  <c r="BQ59" i="1"/>
  <c r="BP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Y59" i="1"/>
  <c r="AX59" i="1"/>
  <c r="AW59" i="1"/>
  <c r="AV59" i="1"/>
  <c r="AT59" i="1"/>
  <c r="AS59" i="1"/>
  <c r="AR59" i="1"/>
  <c r="AQ59" i="1"/>
  <c r="AP59" i="1"/>
  <c r="AO59" i="1"/>
  <c r="AN59" i="1"/>
  <c r="AM59" i="1"/>
  <c r="AL59" i="1"/>
  <c r="AK59" i="1"/>
  <c r="AH59" i="1"/>
  <c r="AD59" i="1"/>
  <c r="AC59" i="1"/>
  <c r="AB59" i="1"/>
  <c r="AA59" i="1"/>
  <c r="Z59" i="1"/>
  <c r="X59" i="1"/>
  <c r="W59" i="1"/>
  <c r="V59" i="1"/>
  <c r="T59" i="1"/>
  <c r="S59" i="1"/>
  <c r="CU58" i="1"/>
  <c r="CQ58" i="1"/>
  <c r="CM58" i="1"/>
  <c r="CL58" i="1"/>
  <c r="CK58" i="1"/>
  <c r="CJ58" i="1"/>
  <c r="CI58" i="1"/>
  <c r="CG58" i="1"/>
  <c r="CC58" i="1"/>
  <c r="CB58" i="1"/>
  <c r="CA58" i="1"/>
  <c r="BZ58" i="1"/>
  <c r="BU58" i="1"/>
  <c r="BS58" i="1"/>
  <c r="BR58" i="1"/>
  <c r="BQ58" i="1"/>
  <c r="BP58" i="1"/>
  <c r="BN58" i="1"/>
  <c r="BM58" i="1"/>
  <c r="BL58" i="1"/>
  <c r="BK58" i="1"/>
  <c r="BI58" i="1"/>
  <c r="BH58" i="1"/>
  <c r="BG58" i="1"/>
  <c r="BF58" i="1"/>
  <c r="BE58" i="1"/>
  <c r="BD58" i="1"/>
  <c r="BC58" i="1"/>
  <c r="BB58" i="1"/>
  <c r="BA58" i="1"/>
  <c r="AY58" i="1"/>
  <c r="AX58" i="1"/>
  <c r="AW58" i="1"/>
  <c r="AV58" i="1"/>
  <c r="AT58" i="1"/>
  <c r="AS58" i="1"/>
  <c r="AR58" i="1"/>
  <c r="AQ58" i="1"/>
  <c r="AO58" i="1"/>
  <c r="AN58" i="1"/>
  <c r="AM58" i="1"/>
  <c r="AL58" i="1"/>
  <c r="AK58" i="1"/>
  <c r="AC58" i="1"/>
  <c r="AB58" i="1"/>
  <c r="AA58" i="1"/>
  <c r="Z58" i="1"/>
  <c r="X58" i="1"/>
  <c r="W58" i="1"/>
  <c r="V58" i="1"/>
  <c r="T58" i="1"/>
  <c r="S58" i="1"/>
  <c r="DB57" i="1"/>
  <c r="DA57" i="1"/>
  <c r="CZ57" i="1"/>
  <c r="CY57" i="1"/>
  <c r="CW57" i="1"/>
  <c r="CV57" i="1"/>
  <c r="CU57" i="1"/>
  <c r="CT57" i="1"/>
  <c r="CN57" i="1"/>
  <c r="CI57" i="1"/>
  <c r="CD57" i="1"/>
  <c r="AJ57" i="1" s="1"/>
  <c r="AG57" i="1" s="1"/>
  <c r="BY57" i="1"/>
  <c r="BT57" i="1"/>
  <c r="BO57" i="1"/>
  <c r="BJ57" i="1"/>
  <c r="CX57" i="1" s="1"/>
  <c r="BE57" i="1"/>
  <c r="AZ57" i="1"/>
  <c r="AU57" i="1"/>
  <c r="DE57" i="1" s="1"/>
  <c r="AP57" i="1"/>
  <c r="AK57" i="1"/>
  <c r="AI57" i="1"/>
  <c r="AH57" i="1"/>
  <c r="DB56" i="1"/>
  <c r="DA56" i="1"/>
  <c r="CZ56" i="1"/>
  <c r="CY56" i="1"/>
  <c r="CW56" i="1"/>
  <c r="CV56" i="1"/>
  <c r="CU56" i="1"/>
  <c r="CT56" i="1"/>
  <c r="CN56" i="1"/>
  <c r="CI56" i="1"/>
  <c r="CD56" i="1"/>
  <c r="AJ56" i="1" s="1"/>
  <c r="BY56" i="1"/>
  <c r="BT56" i="1"/>
  <c r="BO56" i="1"/>
  <c r="BJ56" i="1"/>
  <c r="CX56" i="1" s="1"/>
  <c r="CX55" i="1" s="1"/>
  <c r="BE56" i="1"/>
  <c r="AZ56" i="1"/>
  <c r="AU56" i="1"/>
  <c r="DE56" i="1" s="1"/>
  <c r="AP56" i="1"/>
  <c r="AK56" i="1"/>
  <c r="AI56" i="1"/>
  <c r="AH56" i="1"/>
  <c r="DB55" i="1"/>
  <c r="DA55" i="1"/>
  <c r="CZ55" i="1"/>
  <c r="CY55" i="1"/>
  <c r="CW55" i="1"/>
  <c r="CV55" i="1"/>
  <c r="CU55" i="1"/>
  <c r="CT55" i="1"/>
  <c r="CR55" i="1"/>
  <c r="CQ55" i="1"/>
  <c r="CP55" i="1"/>
  <c r="CO55" i="1"/>
  <c r="CN55" i="1"/>
  <c r="CM55" i="1"/>
  <c r="CL55" i="1"/>
  <c r="CK55" i="1"/>
  <c r="CJ55" i="1"/>
  <c r="CI55" i="1"/>
  <c r="CH55" i="1"/>
  <c r="CG55" i="1"/>
  <c r="CF55" i="1"/>
  <c r="CE55" i="1"/>
  <c r="CD55" i="1"/>
  <c r="CC55" i="1"/>
  <c r="CB55" i="1"/>
  <c r="CA55" i="1"/>
  <c r="BZ55" i="1"/>
  <c r="BY55" i="1"/>
  <c r="BX55" i="1"/>
  <c r="BW55" i="1"/>
  <c r="BV55" i="1"/>
  <c r="BU55" i="1"/>
  <c r="BT55" i="1"/>
  <c r="BS55" i="1"/>
  <c r="BR55" i="1"/>
  <c r="BQ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DE55" i="1" s="1"/>
  <c r="AT55" i="1"/>
  <c r="AS55" i="1"/>
  <c r="AR55" i="1"/>
  <c r="AQ55" i="1"/>
  <c r="AP55" i="1"/>
  <c r="AO55" i="1"/>
  <c r="AN55" i="1"/>
  <c r="AM55" i="1"/>
  <c r="AL55" i="1"/>
  <c r="AK55" i="1"/>
  <c r="AI55" i="1"/>
  <c r="AH55" i="1"/>
  <c r="AF55" i="1"/>
  <c r="AE55" i="1"/>
  <c r="AD55" i="1"/>
  <c r="AC55" i="1"/>
  <c r="AB55" i="1"/>
  <c r="AA55" i="1"/>
  <c r="Z55" i="1"/>
  <c r="X55" i="1"/>
  <c r="W55" i="1"/>
  <c r="V55" i="1"/>
  <c r="T55" i="1"/>
  <c r="S55" i="1"/>
  <c r="DA54" i="1"/>
  <c r="CW54" i="1"/>
  <c r="CV54" i="1"/>
  <c r="CU54" i="1"/>
  <c r="CT54" i="1"/>
  <c r="CS54" i="1"/>
  <c r="CR54" i="1"/>
  <c r="CQ54" i="1"/>
  <c r="CP54" i="1"/>
  <c r="CO54" i="1"/>
  <c r="CN54" i="1" s="1"/>
  <c r="AJ54" i="1" s="1"/>
  <c r="AG54" i="1" s="1"/>
  <c r="CI54" i="1"/>
  <c r="CH54" i="1"/>
  <c r="CF54" i="1"/>
  <c r="CZ54" i="1" s="1"/>
  <c r="CE54" i="1"/>
  <c r="CD54" i="1" s="1"/>
  <c r="BY54" i="1"/>
  <c r="BX54" i="1"/>
  <c r="DB54" i="1" s="1"/>
  <c r="BW54" i="1"/>
  <c r="BV54" i="1"/>
  <c r="BU54" i="1"/>
  <c r="CY54" i="1" s="1"/>
  <c r="BT54" i="1"/>
  <c r="BO54" i="1"/>
  <c r="BJ54" i="1"/>
  <c r="BE54" i="1"/>
  <c r="AZ54" i="1"/>
  <c r="AU54" i="1"/>
  <c r="AP54" i="1"/>
  <c r="AK54" i="1"/>
  <c r="AI54" i="1"/>
  <c r="AH54" i="1"/>
  <c r="AF54" i="1"/>
  <c r="AC54" i="1"/>
  <c r="AB54" i="1"/>
  <c r="CW53" i="1"/>
  <c r="CV53" i="1"/>
  <c r="CU53" i="1"/>
  <c r="CT53" i="1"/>
  <c r="CR53" i="1"/>
  <c r="CQ53" i="1"/>
  <c r="CQ47" i="1" s="1"/>
  <c r="CP53" i="1"/>
  <c r="CO53" i="1"/>
  <c r="CI53" i="1"/>
  <c r="AI53" i="1" s="1"/>
  <c r="AI47" i="1" s="1"/>
  <c r="CH53" i="1"/>
  <c r="DB53" i="1" s="1"/>
  <c r="CG53" i="1"/>
  <c r="CF53" i="1"/>
  <c r="CE53" i="1"/>
  <c r="CE47" i="1" s="1"/>
  <c r="CD53" i="1"/>
  <c r="BY53" i="1"/>
  <c r="BX53" i="1"/>
  <c r="BV53" i="1"/>
  <c r="CZ53" i="1" s="1"/>
  <c r="BU53" i="1"/>
  <c r="BT53" i="1" s="1"/>
  <c r="BO53" i="1"/>
  <c r="BJ53" i="1"/>
  <c r="BE53" i="1"/>
  <c r="CS53" i="1" s="1"/>
  <c r="AF53" i="1" s="1"/>
  <c r="AZ53" i="1"/>
  <c r="AU53" i="1"/>
  <c r="AP53" i="1"/>
  <c r="AK53" i="1"/>
  <c r="AH53" i="1"/>
  <c r="AC53" i="1"/>
  <c r="AB53" i="1"/>
  <c r="Q53" i="1"/>
  <c r="CW52" i="1"/>
  <c r="CV52" i="1"/>
  <c r="CV47" i="1" s="1"/>
  <c r="CU52" i="1"/>
  <c r="CT52" i="1"/>
  <c r="CS52" i="1"/>
  <c r="CR52" i="1"/>
  <c r="CR47" i="1" s="1"/>
  <c r="CQ52" i="1"/>
  <c r="CP52" i="1"/>
  <c r="CO52" i="1"/>
  <c r="CN52" i="1" s="1"/>
  <c r="AJ52" i="1" s="1"/>
  <c r="CI52" i="1"/>
  <c r="CH52" i="1"/>
  <c r="CG52" i="1"/>
  <c r="DA52" i="1" s="1"/>
  <c r="CF52" i="1"/>
  <c r="CZ52" i="1" s="1"/>
  <c r="CE52" i="1"/>
  <c r="BY52" i="1"/>
  <c r="BX52" i="1"/>
  <c r="DB52" i="1" s="1"/>
  <c r="BW52" i="1"/>
  <c r="BV52" i="1"/>
  <c r="BU52" i="1"/>
  <c r="BT52" i="1"/>
  <c r="BO52" i="1"/>
  <c r="BJ52" i="1"/>
  <c r="BE52" i="1"/>
  <c r="AZ52" i="1"/>
  <c r="AU52" i="1"/>
  <c r="AP52" i="1"/>
  <c r="AK52" i="1"/>
  <c r="AI52" i="1"/>
  <c r="AH52" i="1"/>
  <c r="AF52" i="1"/>
  <c r="AC52" i="1"/>
  <c r="AE52" i="1" s="1"/>
  <c r="AB52" i="1"/>
  <c r="AD52" i="1" s="1"/>
  <c r="CZ51" i="1"/>
  <c r="CW51" i="1"/>
  <c r="CV51" i="1"/>
  <c r="CU51" i="1"/>
  <c r="CT51" i="1"/>
  <c r="CR51" i="1"/>
  <c r="CQ51" i="1"/>
  <c r="CP51" i="1"/>
  <c r="CO51" i="1"/>
  <c r="CN51" i="1" s="1"/>
  <c r="AJ51" i="1" s="1"/>
  <c r="CI51" i="1"/>
  <c r="CH51" i="1"/>
  <c r="CG51" i="1"/>
  <c r="DA51" i="1" s="1"/>
  <c r="CF51" i="1"/>
  <c r="CE51" i="1"/>
  <c r="BY51" i="1"/>
  <c r="BX51" i="1"/>
  <c r="DB51" i="1" s="1"/>
  <c r="BW51" i="1"/>
  <c r="BV51" i="1"/>
  <c r="BU51" i="1"/>
  <c r="CY51" i="1" s="1"/>
  <c r="BO51" i="1"/>
  <c r="BJ51" i="1"/>
  <c r="BE51" i="1"/>
  <c r="CS51" i="1" s="1"/>
  <c r="AF51" i="1" s="1"/>
  <c r="AZ51" i="1"/>
  <c r="AU51" i="1"/>
  <c r="AP51" i="1"/>
  <c r="AK51" i="1"/>
  <c r="AI51" i="1"/>
  <c r="AH51" i="1"/>
  <c r="AE51" i="1"/>
  <c r="AC51" i="1"/>
  <c r="AB51" i="1"/>
  <c r="Q51" i="1"/>
  <c r="CW50" i="1"/>
  <c r="CV50" i="1"/>
  <c r="CU50" i="1"/>
  <c r="CT50" i="1"/>
  <c r="CR50" i="1"/>
  <c r="CQ50" i="1"/>
  <c r="CP50" i="1"/>
  <c r="CO50" i="1"/>
  <c r="CN50" i="1" s="1"/>
  <c r="AJ50" i="1" s="1"/>
  <c r="CI50" i="1"/>
  <c r="CH50" i="1"/>
  <c r="DB50" i="1" s="1"/>
  <c r="CG50" i="1"/>
  <c r="CF50" i="1"/>
  <c r="CE50" i="1"/>
  <c r="CD50" i="1"/>
  <c r="BY50" i="1"/>
  <c r="BX50" i="1"/>
  <c r="BW50" i="1"/>
  <c r="DA50" i="1" s="1"/>
  <c r="BV50" i="1"/>
  <c r="CZ50" i="1" s="1"/>
  <c r="BU50" i="1"/>
  <c r="BO50" i="1"/>
  <c r="BJ50" i="1"/>
  <c r="BE50" i="1"/>
  <c r="AZ50" i="1"/>
  <c r="AU50" i="1"/>
  <c r="AP50" i="1"/>
  <c r="AK50" i="1"/>
  <c r="AI50" i="1"/>
  <c r="AH50" i="1"/>
  <c r="AD50" i="1"/>
  <c r="AC50" i="1"/>
  <c r="AE50" i="1" s="1"/>
  <c r="AB50" i="1"/>
  <c r="Q50" i="1"/>
  <c r="DA49" i="1"/>
  <c r="CW49" i="1"/>
  <c r="CV49" i="1"/>
  <c r="CU49" i="1"/>
  <c r="CT49" i="1"/>
  <c r="CS49" i="1"/>
  <c r="CR49" i="1"/>
  <c r="CQ49" i="1"/>
  <c r="CP49" i="1"/>
  <c r="CO49" i="1"/>
  <c r="CI49" i="1"/>
  <c r="CH49" i="1"/>
  <c r="CF49" i="1"/>
  <c r="CE49" i="1"/>
  <c r="BY49" i="1"/>
  <c r="BX49" i="1"/>
  <c r="BX47" i="1" s="1"/>
  <c r="BW49" i="1"/>
  <c r="BV49" i="1"/>
  <c r="BU49" i="1"/>
  <c r="BT49" i="1"/>
  <c r="BO49" i="1"/>
  <c r="BJ49" i="1"/>
  <c r="BE49" i="1"/>
  <c r="AZ49" i="1"/>
  <c r="AZ47" i="1" s="1"/>
  <c r="AU49" i="1"/>
  <c r="AP49" i="1"/>
  <c r="AK49" i="1"/>
  <c r="AI49" i="1"/>
  <c r="AH49" i="1"/>
  <c r="AF49" i="1"/>
  <c r="AC49" i="1"/>
  <c r="AB49" i="1"/>
  <c r="Q49" i="1"/>
  <c r="DB48" i="1"/>
  <c r="DA48" i="1"/>
  <c r="CW48" i="1"/>
  <c r="CV48" i="1"/>
  <c r="CU48" i="1"/>
  <c r="CT48" i="1"/>
  <c r="CS48" i="1"/>
  <c r="AF48" i="1" s="1"/>
  <c r="CR48" i="1"/>
  <c r="CQ48" i="1"/>
  <c r="CP48" i="1"/>
  <c r="CO48" i="1"/>
  <c r="CN48" i="1" s="1"/>
  <c r="CI48" i="1"/>
  <c r="CH48" i="1"/>
  <c r="CG48" i="1"/>
  <c r="CF48" i="1"/>
  <c r="CE48" i="1"/>
  <c r="CD48" i="1"/>
  <c r="BY48" i="1"/>
  <c r="BX48" i="1"/>
  <c r="BW48" i="1"/>
  <c r="BV48" i="1"/>
  <c r="CZ48" i="1" s="1"/>
  <c r="BU48" i="1"/>
  <c r="BO48" i="1"/>
  <c r="BJ48" i="1"/>
  <c r="BE48" i="1"/>
  <c r="AZ48" i="1"/>
  <c r="AU48" i="1"/>
  <c r="AP48" i="1"/>
  <c r="AK48" i="1"/>
  <c r="AI48" i="1"/>
  <c r="AH48" i="1"/>
  <c r="AD48" i="1"/>
  <c r="AC48" i="1"/>
  <c r="AE48" i="1" s="1"/>
  <c r="AE47" i="1" s="1"/>
  <c r="AB48" i="1"/>
  <c r="Q48" i="1"/>
  <c r="CW47" i="1"/>
  <c r="CW45" i="1" s="1"/>
  <c r="CW44" i="1" s="1"/>
  <c r="CU47" i="1"/>
  <c r="CT47" i="1"/>
  <c r="CT45" i="1" s="1"/>
  <c r="CT44" i="1" s="1"/>
  <c r="CP47" i="1"/>
  <c r="CP45" i="1" s="1"/>
  <c r="CP44" i="1" s="1"/>
  <c r="CM47" i="1"/>
  <c r="CL47" i="1"/>
  <c r="CL45" i="1" s="1"/>
  <c r="CL44" i="1" s="1"/>
  <c r="CK47" i="1"/>
  <c r="CK45" i="1" s="1"/>
  <c r="CK44" i="1" s="1"/>
  <c r="CJ47" i="1"/>
  <c r="CH47" i="1"/>
  <c r="CH45" i="1" s="1"/>
  <c r="CH44" i="1" s="1"/>
  <c r="CG47" i="1"/>
  <c r="CG45" i="1" s="1"/>
  <c r="CG44" i="1" s="1"/>
  <c r="CC47" i="1"/>
  <c r="CC45" i="1" s="1"/>
  <c r="CC44" i="1" s="1"/>
  <c r="CB47" i="1"/>
  <c r="CA47" i="1"/>
  <c r="BZ47" i="1"/>
  <c r="BZ45" i="1" s="1"/>
  <c r="BZ44" i="1" s="1"/>
  <c r="BY47" i="1"/>
  <c r="BY45" i="1" s="1"/>
  <c r="BY44" i="1" s="1"/>
  <c r="BW47" i="1"/>
  <c r="BV47" i="1"/>
  <c r="BV45" i="1" s="1"/>
  <c r="BV44" i="1" s="1"/>
  <c r="BU47" i="1"/>
  <c r="BU45" i="1" s="1"/>
  <c r="BU44" i="1" s="1"/>
  <c r="BS47" i="1"/>
  <c r="BR47" i="1"/>
  <c r="BR45" i="1" s="1"/>
  <c r="BR44" i="1" s="1"/>
  <c r="BQ47" i="1"/>
  <c r="BQ45" i="1" s="1"/>
  <c r="BQ44" i="1" s="1"/>
  <c r="BP47" i="1"/>
  <c r="BO47" i="1"/>
  <c r="BN47" i="1"/>
  <c r="BN45" i="1" s="1"/>
  <c r="BN44" i="1" s="1"/>
  <c r="BM47" i="1"/>
  <c r="BM45" i="1" s="1"/>
  <c r="BM44" i="1" s="1"/>
  <c r="BL47" i="1"/>
  <c r="BK47" i="1"/>
  <c r="BJ47" i="1"/>
  <c r="BJ45" i="1" s="1"/>
  <c r="BJ44" i="1" s="1"/>
  <c r="BI47" i="1"/>
  <c r="BI45" i="1" s="1"/>
  <c r="BI44" i="1" s="1"/>
  <c r="BH47" i="1"/>
  <c r="BG47" i="1"/>
  <c r="BF47" i="1"/>
  <c r="BF45" i="1" s="1"/>
  <c r="BF44" i="1" s="1"/>
  <c r="BE47" i="1"/>
  <c r="BE45" i="1" s="1"/>
  <c r="BE44" i="1" s="1"/>
  <c r="BD47" i="1"/>
  <c r="BC47" i="1"/>
  <c r="BB47" i="1"/>
  <c r="BB45" i="1" s="1"/>
  <c r="BB44" i="1" s="1"/>
  <c r="BA47" i="1"/>
  <c r="BA45" i="1" s="1"/>
  <c r="BA44" i="1" s="1"/>
  <c r="AY47" i="1"/>
  <c r="AX47" i="1"/>
  <c r="AX45" i="1" s="1"/>
  <c r="AX44" i="1" s="1"/>
  <c r="AW47" i="1"/>
  <c r="AW45" i="1" s="1"/>
  <c r="AW44" i="1" s="1"/>
  <c r="AV47" i="1"/>
  <c r="AU47" i="1"/>
  <c r="AT47" i="1"/>
  <c r="AT45" i="1" s="1"/>
  <c r="AT44" i="1" s="1"/>
  <c r="AS47" i="1"/>
  <c r="AS45" i="1" s="1"/>
  <c r="AS44" i="1" s="1"/>
  <c r="AR47" i="1"/>
  <c r="AQ47" i="1"/>
  <c r="AP47" i="1"/>
  <c r="AP45" i="1" s="1"/>
  <c r="AP44" i="1" s="1"/>
  <c r="AO47" i="1"/>
  <c r="AO45" i="1" s="1"/>
  <c r="AO44" i="1" s="1"/>
  <c r="AN47" i="1"/>
  <c r="AM47" i="1"/>
  <c r="AL47" i="1"/>
  <c r="AL45" i="1" s="1"/>
  <c r="AL44" i="1" s="1"/>
  <c r="AK47" i="1"/>
  <c r="AK45" i="1" s="1"/>
  <c r="AK44" i="1" s="1"/>
  <c r="AH47" i="1"/>
  <c r="AH45" i="1" s="1"/>
  <c r="AC47" i="1"/>
  <c r="AC45" i="1" s="1"/>
  <c r="AC44" i="1" s="1"/>
  <c r="AA47" i="1"/>
  <c r="Z47" i="1"/>
  <c r="Z45" i="1" s="1"/>
  <c r="V47" i="1"/>
  <c r="T47" i="1"/>
  <c r="T45" i="1" s="1"/>
  <c r="S47" i="1"/>
  <c r="S45" i="1" s="1"/>
  <c r="DE46" i="1"/>
  <c r="DD46" i="1"/>
  <c r="CV45" i="1"/>
  <c r="CU45" i="1"/>
  <c r="CR45" i="1"/>
  <c r="CQ45" i="1"/>
  <c r="CM45" i="1"/>
  <c r="CJ45" i="1"/>
  <c r="CE45" i="1"/>
  <c r="CB45" i="1"/>
  <c r="CA45" i="1"/>
  <c r="BX45" i="1"/>
  <c r="BW45" i="1"/>
  <c r="BS45" i="1"/>
  <c r="BP45" i="1"/>
  <c r="BO45" i="1"/>
  <c r="BL45" i="1"/>
  <c r="BK45" i="1"/>
  <c r="BH45" i="1"/>
  <c r="BG45" i="1"/>
  <c r="BD45" i="1"/>
  <c r="BC45" i="1"/>
  <c r="AZ45" i="1"/>
  <c r="AY45" i="1"/>
  <c r="AV45" i="1"/>
  <c r="AU45" i="1"/>
  <c r="AR45" i="1"/>
  <c r="AQ45" i="1"/>
  <c r="AN45" i="1"/>
  <c r="AM45" i="1"/>
  <c r="AI45" i="1"/>
  <c r="AE45" i="1"/>
  <c r="AA45" i="1"/>
  <c r="V45" i="1"/>
  <c r="V44" i="1" s="1"/>
  <c r="V21" i="1" s="1"/>
  <c r="V19" i="1" s="1"/>
  <c r="CV44" i="1"/>
  <c r="CU44" i="1"/>
  <c r="CR44" i="1"/>
  <c r="CQ44" i="1"/>
  <c r="CM44" i="1"/>
  <c r="CJ44" i="1"/>
  <c r="CB44" i="1"/>
  <c r="CA44" i="1"/>
  <c r="BS44" i="1"/>
  <c r="BP44" i="1"/>
  <c r="BO44" i="1"/>
  <c r="BL44" i="1"/>
  <c r="BK44" i="1"/>
  <c r="BH44" i="1"/>
  <c r="BG44" i="1"/>
  <c r="BD44" i="1"/>
  <c r="BC44" i="1"/>
  <c r="AY44" i="1"/>
  <c r="AV44" i="1"/>
  <c r="AR44" i="1"/>
  <c r="AQ44" i="1"/>
  <c r="AN44" i="1"/>
  <c r="AM44" i="1"/>
  <c r="AA44" i="1"/>
  <c r="Z44" i="1"/>
  <c r="T44" i="1"/>
  <c r="S44" i="1"/>
  <c r="DB43" i="1"/>
  <c r="DA43" i="1"/>
  <c r="CZ43" i="1"/>
  <c r="CY43" i="1"/>
  <c r="CW43" i="1"/>
  <c r="CV43" i="1"/>
  <c r="CU43" i="1"/>
  <c r="CT43" i="1"/>
  <c r="CN43" i="1"/>
  <c r="CI43" i="1"/>
  <c r="CD43" i="1"/>
  <c r="BY43" i="1"/>
  <c r="AI43" i="1" s="1"/>
  <c r="BT43" i="1"/>
  <c r="BO43" i="1"/>
  <c r="BJ43" i="1"/>
  <c r="BE43" i="1"/>
  <c r="DE43" i="1" s="1"/>
  <c r="AZ43" i="1"/>
  <c r="CX43" i="1" s="1"/>
  <c r="AU43" i="1"/>
  <c r="DD43" i="1" s="1"/>
  <c r="AP43" i="1"/>
  <c r="AK43" i="1"/>
  <c r="AH43" i="1" s="1"/>
  <c r="AJ43" i="1"/>
  <c r="AG43" i="1"/>
  <c r="DB42" i="1"/>
  <c r="DA42" i="1"/>
  <c r="CZ42" i="1"/>
  <c r="CY42" i="1"/>
  <c r="CW42" i="1"/>
  <c r="CV42" i="1"/>
  <c r="CU42" i="1"/>
  <c r="CT42" i="1"/>
  <c r="CN42" i="1"/>
  <c r="CI42" i="1"/>
  <c r="CD42" i="1"/>
  <c r="BY42" i="1"/>
  <c r="AI42" i="1" s="1"/>
  <c r="AI41" i="1" s="1"/>
  <c r="BT42" i="1"/>
  <c r="BO42" i="1"/>
  <c r="BJ42" i="1"/>
  <c r="BE42" i="1"/>
  <c r="DE42" i="1" s="1"/>
  <c r="AZ42" i="1"/>
  <c r="CX42" i="1" s="1"/>
  <c r="CX41" i="1" s="1"/>
  <c r="AU42" i="1"/>
  <c r="DD42" i="1" s="1"/>
  <c r="AP42" i="1"/>
  <c r="AK42" i="1"/>
  <c r="AH42" i="1" s="1"/>
  <c r="AH41" i="1" s="1"/>
  <c r="AJ42" i="1"/>
  <c r="AG42" i="1"/>
  <c r="DB41" i="1"/>
  <c r="DA41" i="1"/>
  <c r="CZ41" i="1"/>
  <c r="CY41" i="1"/>
  <c r="CW41" i="1"/>
  <c r="CV41" i="1"/>
  <c r="CU41" i="1"/>
  <c r="CT41" i="1"/>
  <c r="CR41" i="1"/>
  <c r="CQ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DE41" i="1" s="1"/>
  <c r="AT41" i="1"/>
  <c r="AS41" i="1"/>
  <c r="AR41" i="1"/>
  <c r="AQ41" i="1"/>
  <c r="AP41" i="1"/>
  <c r="AO41" i="1"/>
  <c r="AN41" i="1"/>
  <c r="AM41" i="1"/>
  <c r="AL41" i="1"/>
  <c r="AK41" i="1"/>
  <c r="AJ41" i="1"/>
  <c r="AG41" i="1"/>
  <c r="AF41" i="1"/>
  <c r="AE41" i="1"/>
  <c r="AD41" i="1"/>
  <c r="AC41" i="1"/>
  <c r="AB41" i="1"/>
  <c r="AA41" i="1"/>
  <c r="Z41" i="1"/>
  <c r="X41" i="1"/>
  <c r="W41" i="1"/>
  <c r="V41" i="1"/>
  <c r="T41" i="1"/>
  <c r="S41" i="1"/>
  <c r="DB40" i="1"/>
  <c r="DA40" i="1"/>
  <c r="CZ40" i="1"/>
  <c r="CY40" i="1"/>
  <c r="CW40" i="1"/>
  <c r="CV40" i="1"/>
  <c r="CU40" i="1"/>
  <c r="CT40" i="1"/>
  <c r="CN40" i="1"/>
  <c r="CI40" i="1"/>
  <c r="CD40" i="1"/>
  <c r="BY40" i="1"/>
  <c r="AI40" i="1" s="1"/>
  <c r="BT40" i="1"/>
  <c r="BO40" i="1"/>
  <c r="BJ40" i="1"/>
  <c r="BE40" i="1"/>
  <c r="CS40" i="1" s="1"/>
  <c r="AZ40" i="1"/>
  <c r="CX40" i="1" s="1"/>
  <c r="AU40" i="1"/>
  <c r="DE40" i="1" s="1"/>
  <c r="AP40" i="1"/>
  <c r="AK40" i="1"/>
  <c r="AH40" i="1" s="1"/>
  <c r="AJ40" i="1"/>
  <c r="AG40" i="1"/>
  <c r="DB39" i="1"/>
  <c r="DA39" i="1"/>
  <c r="CZ39" i="1"/>
  <c r="CY39" i="1"/>
  <c r="CW39" i="1"/>
  <c r="CV39" i="1"/>
  <c r="CU39" i="1"/>
  <c r="CT39" i="1"/>
  <c r="CN39" i="1"/>
  <c r="CI39" i="1"/>
  <c r="CD39" i="1"/>
  <c r="BY39" i="1"/>
  <c r="AI39" i="1" s="1"/>
  <c r="BT39" i="1"/>
  <c r="BO39" i="1"/>
  <c r="BJ39" i="1"/>
  <c r="BE39" i="1"/>
  <c r="CS39" i="1" s="1"/>
  <c r="AZ39" i="1"/>
  <c r="CX39" i="1" s="1"/>
  <c r="AU39" i="1"/>
  <c r="DE39" i="1" s="1"/>
  <c r="AP39" i="1"/>
  <c r="AK39" i="1"/>
  <c r="AH39" i="1" s="1"/>
  <c r="AJ39" i="1"/>
  <c r="AG39" i="1"/>
  <c r="DB38" i="1"/>
  <c r="DA38" i="1"/>
  <c r="CZ38" i="1"/>
  <c r="CY38" i="1"/>
  <c r="CW38" i="1"/>
  <c r="CV38" i="1"/>
  <c r="CN38" i="1"/>
  <c r="CI38" i="1"/>
  <c r="CD38" i="1"/>
  <c r="BY38" i="1"/>
  <c r="AI38" i="1" s="1"/>
  <c r="BT38" i="1"/>
  <c r="BO38" i="1"/>
  <c r="BJ38" i="1"/>
  <c r="BE38" i="1"/>
  <c r="AZ38" i="1"/>
  <c r="CX38" i="1" s="1"/>
  <c r="AY38" i="1"/>
  <c r="AX38" i="1"/>
  <c r="AW38" i="1"/>
  <c r="CU38" i="1" s="1"/>
  <c r="CU34" i="1" s="1"/>
  <c r="CU26" i="1" s="1"/>
  <c r="CU20" i="1" s="1"/>
  <c r="AV38" i="1"/>
  <c r="AU38" i="1" s="1"/>
  <c r="AP38" i="1"/>
  <c r="AK38" i="1"/>
  <c r="AJ38" i="1"/>
  <c r="AG38" i="1"/>
  <c r="DB37" i="1"/>
  <c r="DA37" i="1"/>
  <c r="CZ37" i="1"/>
  <c r="CY37" i="1"/>
  <c r="CW37" i="1"/>
  <c r="CV37" i="1"/>
  <c r="CU37" i="1"/>
  <c r="CT37" i="1"/>
  <c r="CN37" i="1"/>
  <c r="CI37" i="1"/>
  <c r="CD37" i="1"/>
  <c r="BY37" i="1"/>
  <c r="AI37" i="1" s="1"/>
  <c r="BT37" i="1"/>
  <c r="BO37" i="1"/>
  <c r="BJ37" i="1"/>
  <c r="BE37" i="1"/>
  <c r="CS37" i="1" s="1"/>
  <c r="AZ37" i="1"/>
  <c r="CX37" i="1" s="1"/>
  <c r="AU37" i="1"/>
  <c r="DE37" i="1" s="1"/>
  <c r="AP37" i="1"/>
  <c r="AK37" i="1"/>
  <c r="AH37" i="1" s="1"/>
  <c r="AJ37" i="1"/>
  <c r="AG37" i="1"/>
  <c r="DB36" i="1"/>
  <c r="DA36" i="1"/>
  <c r="CZ36" i="1"/>
  <c r="CY36" i="1"/>
  <c r="CW36" i="1"/>
  <c r="CV36" i="1"/>
  <c r="CU36" i="1"/>
  <c r="CT36" i="1"/>
  <c r="CN36" i="1"/>
  <c r="CI36" i="1"/>
  <c r="CD36" i="1"/>
  <c r="BY36" i="1"/>
  <c r="AI36" i="1" s="1"/>
  <c r="BT36" i="1"/>
  <c r="BO36" i="1"/>
  <c r="BJ36" i="1"/>
  <c r="BE36" i="1"/>
  <c r="CS36" i="1" s="1"/>
  <c r="AZ36" i="1"/>
  <c r="CX36" i="1" s="1"/>
  <c r="AU36" i="1"/>
  <c r="DE36" i="1" s="1"/>
  <c r="AP36" i="1"/>
  <c r="AK36" i="1"/>
  <c r="AH36" i="1" s="1"/>
  <c r="AJ36" i="1"/>
  <c r="AG36" i="1"/>
  <c r="DB35" i="1"/>
  <c r="DA35" i="1"/>
  <c r="CZ35" i="1"/>
  <c r="CY35" i="1"/>
  <c r="CW35" i="1"/>
  <c r="CV35" i="1"/>
  <c r="CU35" i="1"/>
  <c r="CT35" i="1"/>
  <c r="CN35" i="1"/>
  <c r="CI35" i="1"/>
  <c r="CD35" i="1"/>
  <c r="BY35" i="1"/>
  <c r="AI35" i="1" s="1"/>
  <c r="AI34" i="1" s="1"/>
  <c r="AI26" i="1" s="1"/>
  <c r="AI20" i="1" s="1"/>
  <c r="BT35" i="1"/>
  <c r="BO35" i="1"/>
  <c r="BJ35" i="1"/>
  <c r="BE35" i="1"/>
  <c r="CS35" i="1" s="1"/>
  <c r="AZ35" i="1"/>
  <c r="CX35" i="1" s="1"/>
  <c r="CX34" i="1" s="1"/>
  <c r="AU35" i="1"/>
  <c r="DE35" i="1" s="1"/>
  <c r="AP35" i="1"/>
  <c r="AK35" i="1"/>
  <c r="AH35" i="1" s="1"/>
  <c r="AJ35" i="1"/>
  <c r="AG35" i="1"/>
  <c r="DB34" i="1"/>
  <c r="DA34" i="1"/>
  <c r="CZ34" i="1"/>
  <c r="CY34" i="1"/>
  <c r="CW34" i="1"/>
  <c r="CV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T34" i="1"/>
  <c r="AS34" i="1"/>
  <c r="AR34" i="1"/>
  <c r="AQ34" i="1"/>
  <c r="AP34" i="1"/>
  <c r="AO34" i="1"/>
  <c r="AN34" i="1"/>
  <c r="AM34" i="1"/>
  <c r="AL34" i="1"/>
  <c r="AK34" i="1"/>
  <c r="AJ34" i="1"/>
  <c r="AG34" i="1"/>
  <c r="AF34" i="1"/>
  <c r="AE34" i="1"/>
  <c r="AD34" i="1"/>
  <c r="AC34" i="1"/>
  <c r="AB34" i="1"/>
  <c r="AA34" i="1"/>
  <c r="Z34" i="1"/>
  <c r="X34" i="1"/>
  <c r="W34" i="1"/>
  <c r="V34" i="1"/>
  <c r="T34" i="1"/>
  <c r="S34" i="1"/>
  <c r="DB33" i="1"/>
  <c r="DA33" i="1"/>
  <c r="CZ33" i="1"/>
  <c r="CY33" i="1"/>
  <c r="CW33" i="1"/>
  <c r="CV33" i="1"/>
  <c r="CU33" i="1"/>
  <c r="CT33" i="1"/>
  <c r="CN33" i="1"/>
  <c r="CI33" i="1"/>
  <c r="CD33" i="1"/>
  <c r="BY33" i="1"/>
  <c r="BT33" i="1"/>
  <c r="BO33" i="1"/>
  <c r="BJ33" i="1"/>
  <c r="BE33" i="1"/>
  <c r="AZ33" i="1"/>
  <c r="CX33" i="1" s="1"/>
  <c r="AU33" i="1"/>
  <c r="DE33" i="1" s="1"/>
  <c r="AP33" i="1"/>
  <c r="AK33" i="1"/>
  <c r="AH33" i="1" s="1"/>
  <c r="AJ33" i="1"/>
  <c r="AI33" i="1"/>
  <c r="AG33" i="1"/>
  <c r="DB32" i="1"/>
  <c r="DA32" i="1"/>
  <c r="CZ32" i="1"/>
  <c r="CY32" i="1"/>
  <c r="CW32" i="1"/>
  <c r="CV32" i="1"/>
  <c r="CU32" i="1"/>
  <c r="CT32" i="1"/>
  <c r="CN32" i="1"/>
  <c r="CI32" i="1"/>
  <c r="CD32" i="1"/>
  <c r="BY32" i="1"/>
  <c r="BT32" i="1"/>
  <c r="BO32" i="1"/>
  <c r="BJ32" i="1"/>
  <c r="BE32" i="1"/>
  <c r="AZ32" i="1"/>
  <c r="CX32" i="1" s="1"/>
  <c r="CX31" i="1" s="1"/>
  <c r="AU32" i="1"/>
  <c r="DE32" i="1" s="1"/>
  <c r="AP32" i="1"/>
  <c r="AK32" i="1"/>
  <c r="AH32" i="1" s="1"/>
  <c r="AH31" i="1" s="1"/>
  <c r="AJ32" i="1"/>
  <c r="AI32" i="1"/>
  <c r="AG32" i="1"/>
  <c r="DB31" i="1"/>
  <c r="DA31" i="1"/>
  <c r="CZ31" i="1"/>
  <c r="CY31" i="1"/>
  <c r="CW31" i="1"/>
  <c r="CV31" i="1"/>
  <c r="CU31" i="1"/>
  <c r="CT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DE31" i="1" s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G31" i="1"/>
  <c r="AF31" i="1"/>
  <c r="AE31" i="1"/>
  <c r="AD31" i="1"/>
  <c r="AC31" i="1"/>
  <c r="AB31" i="1"/>
  <c r="AA31" i="1"/>
  <c r="Z31" i="1"/>
  <c r="X31" i="1"/>
  <c r="W31" i="1"/>
  <c r="V31" i="1"/>
  <c r="T31" i="1"/>
  <c r="S31" i="1"/>
  <c r="DB30" i="1"/>
  <c r="DA30" i="1"/>
  <c r="CZ30" i="1"/>
  <c r="CY30" i="1"/>
  <c r="CW30" i="1"/>
  <c r="CV30" i="1"/>
  <c r="CU30" i="1"/>
  <c r="CT30" i="1"/>
  <c r="CN30" i="1"/>
  <c r="CI30" i="1"/>
  <c r="CD30" i="1"/>
  <c r="BY30" i="1"/>
  <c r="BT30" i="1"/>
  <c r="BO30" i="1"/>
  <c r="BJ30" i="1"/>
  <c r="BE30" i="1"/>
  <c r="AZ30" i="1"/>
  <c r="CX30" i="1" s="1"/>
  <c r="AU30" i="1"/>
  <c r="DE30" i="1" s="1"/>
  <c r="AP30" i="1"/>
  <c r="AK30" i="1"/>
  <c r="AH30" i="1" s="1"/>
  <c r="AJ30" i="1"/>
  <c r="AI30" i="1"/>
  <c r="AG30" i="1"/>
  <c r="DB29" i="1"/>
  <c r="DA29" i="1"/>
  <c r="CZ29" i="1"/>
  <c r="CY29" i="1"/>
  <c r="CW29" i="1"/>
  <c r="CV29" i="1"/>
  <c r="CU29" i="1"/>
  <c r="CT29" i="1"/>
  <c r="CN29" i="1"/>
  <c r="CI29" i="1"/>
  <c r="CD29" i="1"/>
  <c r="BY29" i="1"/>
  <c r="BT29" i="1"/>
  <c r="BO29" i="1"/>
  <c r="BJ29" i="1"/>
  <c r="BE29" i="1"/>
  <c r="AZ29" i="1"/>
  <c r="CX29" i="1" s="1"/>
  <c r="AU29" i="1"/>
  <c r="DE29" i="1" s="1"/>
  <c r="AP29" i="1"/>
  <c r="AK29" i="1"/>
  <c r="AH29" i="1" s="1"/>
  <c r="AJ29" i="1"/>
  <c r="AI29" i="1"/>
  <c r="AG29" i="1"/>
  <c r="DB28" i="1"/>
  <c r="DA28" i="1"/>
  <c r="CZ28" i="1"/>
  <c r="CY28" i="1"/>
  <c r="CW28" i="1"/>
  <c r="CV28" i="1"/>
  <c r="CU28" i="1"/>
  <c r="CT28" i="1"/>
  <c r="CN28" i="1"/>
  <c r="CI28" i="1"/>
  <c r="CD28" i="1"/>
  <c r="BY28" i="1"/>
  <c r="BT28" i="1"/>
  <c r="BO28" i="1"/>
  <c r="BJ28" i="1"/>
  <c r="BE28" i="1"/>
  <c r="AZ28" i="1"/>
  <c r="CX28" i="1" s="1"/>
  <c r="CX27" i="1" s="1"/>
  <c r="CX26" i="1" s="1"/>
  <c r="CX20" i="1" s="1"/>
  <c r="AU28" i="1"/>
  <c r="DE28" i="1" s="1"/>
  <c r="AP28" i="1"/>
  <c r="AK28" i="1"/>
  <c r="AH28" i="1" s="1"/>
  <c r="AH27" i="1" s="1"/>
  <c r="AJ28" i="1"/>
  <c r="AI28" i="1"/>
  <c r="AG28" i="1"/>
  <c r="DB27" i="1"/>
  <c r="DA27" i="1"/>
  <c r="CZ27" i="1"/>
  <c r="CY27" i="1"/>
  <c r="CW27" i="1"/>
  <c r="CV27" i="1"/>
  <c r="CU27" i="1"/>
  <c r="CT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DE27" i="1" s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G27" i="1"/>
  <c r="AF27" i="1"/>
  <c r="AE27" i="1"/>
  <c r="AD27" i="1"/>
  <c r="AC27" i="1"/>
  <c r="AB27" i="1"/>
  <c r="AA27" i="1"/>
  <c r="Z27" i="1"/>
  <c r="X27" i="1"/>
  <c r="W27" i="1"/>
  <c r="V27" i="1"/>
  <c r="T27" i="1"/>
  <c r="S27" i="1"/>
  <c r="DB26" i="1"/>
  <c r="DA26" i="1"/>
  <c r="CZ26" i="1"/>
  <c r="CY26" i="1"/>
  <c r="CW26" i="1"/>
  <c r="CV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T26" i="1"/>
  <c r="AS26" i="1"/>
  <c r="AR26" i="1"/>
  <c r="AQ26" i="1"/>
  <c r="AP26" i="1"/>
  <c r="AO26" i="1"/>
  <c r="AN26" i="1"/>
  <c r="AM26" i="1"/>
  <c r="AL26" i="1"/>
  <c r="AK26" i="1"/>
  <c r="AJ26" i="1"/>
  <c r="AG26" i="1"/>
  <c r="AF26" i="1"/>
  <c r="AE26" i="1"/>
  <c r="AD26" i="1"/>
  <c r="AC26" i="1"/>
  <c r="AB26" i="1"/>
  <c r="AA26" i="1"/>
  <c r="Z26" i="1"/>
  <c r="X26" i="1"/>
  <c r="W26" i="1"/>
  <c r="V26" i="1"/>
  <c r="T26" i="1"/>
  <c r="S26" i="1"/>
  <c r="CW25" i="1"/>
  <c r="CV25" i="1"/>
  <c r="CT25" i="1"/>
  <c r="CR25" i="1"/>
  <c r="CQ25" i="1"/>
  <c r="CP25" i="1"/>
  <c r="CM25" i="1"/>
  <c r="CL25" i="1"/>
  <c r="CK25" i="1"/>
  <c r="CJ25" i="1"/>
  <c r="CH25" i="1"/>
  <c r="CG25" i="1"/>
  <c r="CE25" i="1"/>
  <c r="CC25" i="1"/>
  <c r="CB25" i="1"/>
  <c r="CA25" i="1"/>
  <c r="BZ25" i="1"/>
  <c r="BY25" i="1"/>
  <c r="BW25" i="1"/>
  <c r="BV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D25" i="1"/>
  <c r="BC25" i="1"/>
  <c r="BB25" i="1"/>
  <c r="BA25" i="1"/>
  <c r="AY25" i="1"/>
  <c r="AX25" i="1"/>
  <c r="AW25" i="1"/>
  <c r="AV25" i="1"/>
  <c r="AT25" i="1"/>
  <c r="AS25" i="1"/>
  <c r="AR25" i="1"/>
  <c r="AQ25" i="1"/>
  <c r="AP25" i="1"/>
  <c r="AO25" i="1"/>
  <c r="AN25" i="1"/>
  <c r="AM25" i="1"/>
  <c r="AL25" i="1"/>
  <c r="AK25" i="1"/>
  <c r="AI25" i="1"/>
  <c r="AH25" i="1"/>
  <c r="AE25" i="1"/>
  <c r="AD25" i="1"/>
  <c r="AC25" i="1"/>
  <c r="AB25" i="1"/>
  <c r="AA25" i="1"/>
  <c r="Z25" i="1"/>
  <c r="V25" i="1"/>
  <c r="T25" i="1"/>
  <c r="S25" i="1"/>
  <c r="DB24" i="1"/>
  <c r="DA24" i="1"/>
  <c r="CZ24" i="1"/>
  <c r="CY24" i="1"/>
  <c r="CX24" i="1"/>
  <c r="CW24" i="1"/>
  <c r="CV24" i="1"/>
  <c r="CU24" i="1"/>
  <c r="CT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DE24" i="1" s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F24" i="1"/>
  <c r="AE24" i="1"/>
  <c r="AD24" i="1"/>
  <c r="AC24" i="1"/>
  <c r="AB24" i="1"/>
  <c r="AA24" i="1"/>
  <c r="Z24" i="1"/>
  <c r="X24" i="1"/>
  <c r="W24" i="1"/>
  <c r="V24" i="1"/>
  <c r="T24" i="1"/>
  <c r="S24" i="1"/>
  <c r="CW23" i="1"/>
  <c r="CV23" i="1"/>
  <c r="CT23" i="1"/>
  <c r="CR23" i="1"/>
  <c r="CQ23" i="1"/>
  <c r="CO23" i="1"/>
  <c r="CM23" i="1"/>
  <c r="CL23" i="1"/>
  <c r="CK23" i="1"/>
  <c r="CJ23" i="1"/>
  <c r="CG23" i="1"/>
  <c r="CE23" i="1"/>
  <c r="CC23" i="1"/>
  <c r="CB23" i="1"/>
  <c r="CA23" i="1"/>
  <c r="BZ23" i="1"/>
  <c r="BY23" i="1"/>
  <c r="BV23" i="1"/>
  <c r="BU23" i="1"/>
  <c r="BS23" i="1"/>
  <c r="BR23" i="1"/>
  <c r="BQ23" i="1"/>
  <c r="BP23" i="1"/>
  <c r="BN23" i="1"/>
  <c r="BM23" i="1"/>
  <c r="BL23" i="1"/>
  <c r="BK23" i="1"/>
  <c r="BJ23" i="1"/>
  <c r="BI23" i="1"/>
  <c r="BH23" i="1"/>
  <c r="BG23" i="1"/>
  <c r="BF23" i="1"/>
  <c r="BD23" i="1"/>
  <c r="BC23" i="1"/>
  <c r="BB23" i="1"/>
  <c r="BA23" i="1"/>
  <c r="AZ23" i="1"/>
  <c r="AY23" i="1"/>
  <c r="AX23" i="1"/>
  <c r="AW23" i="1"/>
  <c r="AV23" i="1"/>
  <c r="AT23" i="1"/>
  <c r="AS23" i="1"/>
  <c r="AR23" i="1"/>
  <c r="AQ23" i="1"/>
  <c r="AP23" i="1"/>
  <c r="AO23" i="1"/>
  <c r="AN23" i="1"/>
  <c r="AM23" i="1"/>
  <c r="AL23" i="1"/>
  <c r="AK23" i="1"/>
  <c r="AH23" i="1"/>
  <c r="AE23" i="1"/>
  <c r="AD23" i="1"/>
  <c r="AC23" i="1"/>
  <c r="AB23" i="1"/>
  <c r="AA23" i="1"/>
  <c r="Z23" i="1"/>
  <c r="W23" i="1"/>
  <c r="V23" i="1"/>
  <c r="T23" i="1"/>
  <c r="S23" i="1"/>
  <c r="DB22" i="1"/>
  <c r="DA22" i="1"/>
  <c r="CZ22" i="1"/>
  <c r="CW22" i="1"/>
  <c r="CV22" i="1"/>
  <c r="CU22" i="1"/>
  <c r="CT22" i="1"/>
  <c r="CR22" i="1"/>
  <c r="CQ22" i="1"/>
  <c r="CP22" i="1"/>
  <c r="CO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S22" i="1"/>
  <c r="BR22" i="1"/>
  <c r="BQ22" i="1"/>
  <c r="BP22" i="1"/>
  <c r="BO22" i="1"/>
  <c r="BN22" i="1"/>
  <c r="BM22" i="1"/>
  <c r="BL22" i="1"/>
  <c r="BK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I22" i="1"/>
  <c r="AH22" i="1"/>
  <c r="AE22" i="1"/>
  <c r="AD22" i="1"/>
  <c r="AC22" i="1"/>
  <c r="AB22" i="1"/>
  <c r="AA22" i="1"/>
  <c r="Z22" i="1"/>
  <c r="V22" i="1"/>
  <c r="T22" i="1"/>
  <c r="S22" i="1"/>
  <c r="CW21" i="1"/>
  <c r="CV21" i="1"/>
  <c r="CU21" i="1"/>
  <c r="CT21" i="1"/>
  <c r="CR21" i="1"/>
  <c r="CQ21" i="1"/>
  <c r="CP21" i="1"/>
  <c r="CM21" i="1"/>
  <c r="CL21" i="1"/>
  <c r="CK21" i="1"/>
  <c r="CJ21" i="1"/>
  <c r="CH21" i="1"/>
  <c r="CG21" i="1"/>
  <c r="CC21" i="1"/>
  <c r="CB21" i="1"/>
  <c r="CA21" i="1"/>
  <c r="BZ21" i="1"/>
  <c r="BY21" i="1"/>
  <c r="BV21" i="1"/>
  <c r="BU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Y21" i="1"/>
  <c r="AX21" i="1"/>
  <c r="AW21" i="1"/>
  <c r="AV21" i="1"/>
  <c r="AT21" i="1"/>
  <c r="AS21" i="1"/>
  <c r="AR21" i="1"/>
  <c r="AQ21" i="1"/>
  <c r="AP21" i="1"/>
  <c r="AO21" i="1"/>
  <c r="AN21" i="1"/>
  <c r="AM21" i="1"/>
  <c r="AL21" i="1"/>
  <c r="AK21" i="1"/>
  <c r="AC21" i="1"/>
  <c r="AA21" i="1"/>
  <c r="Z21" i="1"/>
  <c r="T21" i="1"/>
  <c r="S21" i="1"/>
  <c r="DB20" i="1"/>
  <c r="DA20" i="1"/>
  <c r="CZ20" i="1"/>
  <c r="CY20" i="1"/>
  <c r="CW20" i="1"/>
  <c r="CV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T20" i="1"/>
  <c r="AS20" i="1"/>
  <c r="AR20" i="1"/>
  <c r="AQ20" i="1"/>
  <c r="AP20" i="1"/>
  <c r="AO20" i="1"/>
  <c r="AN20" i="1"/>
  <c r="AM20" i="1"/>
  <c r="AL20" i="1"/>
  <c r="AK20" i="1"/>
  <c r="AJ20" i="1"/>
  <c r="AG20" i="1"/>
  <c r="AF20" i="1"/>
  <c r="AE20" i="1"/>
  <c r="AD20" i="1"/>
  <c r="AC20" i="1"/>
  <c r="AB20" i="1"/>
  <c r="AA20" i="1"/>
  <c r="Z20" i="1"/>
  <c r="X20" i="1"/>
  <c r="W20" i="1"/>
  <c r="V20" i="1"/>
  <c r="T20" i="1"/>
  <c r="S20" i="1"/>
  <c r="CW19" i="1"/>
  <c r="CV19" i="1"/>
  <c r="CR19" i="1"/>
  <c r="CQ19" i="1"/>
  <c r="CM19" i="1"/>
  <c r="CL19" i="1"/>
  <c r="CK19" i="1"/>
  <c r="CJ19" i="1"/>
  <c r="CG19" i="1"/>
  <c r="CC19" i="1"/>
  <c r="CB19" i="1"/>
  <c r="CA19" i="1"/>
  <c r="BZ19" i="1"/>
  <c r="BY19" i="1"/>
  <c r="BV19" i="1"/>
  <c r="BS19" i="1"/>
  <c r="BR19" i="1"/>
  <c r="BQ19" i="1"/>
  <c r="BP19" i="1"/>
  <c r="BN19" i="1"/>
  <c r="BM19" i="1"/>
  <c r="BL19" i="1"/>
  <c r="BK19" i="1"/>
  <c r="BI19" i="1"/>
  <c r="BH19" i="1"/>
  <c r="BG19" i="1"/>
  <c r="BF19" i="1"/>
  <c r="BD19" i="1"/>
  <c r="BC19" i="1"/>
  <c r="BB19" i="1"/>
  <c r="BA19" i="1"/>
  <c r="AY19" i="1"/>
  <c r="AX19" i="1"/>
  <c r="AW19" i="1"/>
  <c r="AV19" i="1"/>
  <c r="AT19" i="1"/>
  <c r="AS19" i="1"/>
  <c r="AR19" i="1"/>
  <c r="AQ19" i="1"/>
  <c r="AP19" i="1"/>
  <c r="AO19" i="1"/>
  <c r="AN19" i="1"/>
  <c r="AM19" i="1"/>
  <c r="AL19" i="1"/>
  <c r="AK19" i="1"/>
  <c r="AC19" i="1"/>
  <c r="AA19" i="1"/>
  <c r="Z19" i="1"/>
  <c r="T19" i="1"/>
  <c r="S19" i="1"/>
  <c r="DC11" i="1"/>
  <c r="CW11" i="1"/>
  <c r="CV11" i="1"/>
  <c r="CT11" i="1"/>
  <c r="CR11" i="1"/>
  <c r="CQ11" i="1"/>
  <c r="CM11" i="1"/>
  <c r="CL11" i="1"/>
  <c r="CK11" i="1"/>
  <c r="CJ11" i="1"/>
  <c r="CG11" i="1"/>
  <c r="CC11" i="1"/>
  <c r="CB11" i="1"/>
  <c r="CA11" i="1"/>
  <c r="BZ11" i="1"/>
  <c r="BY11" i="1"/>
  <c r="BV11" i="1"/>
  <c r="BS11" i="1"/>
  <c r="BR11" i="1"/>
  <c r="BQ11" i="1"/>
  <c r="BP11" i="1"/>
  <c r="BN11" i="1"/>
  <c r="BM11" i="1"/>
  <c r="BL11" i="1"/>
  <c r="BK11" i="1"/>
  <c r="BI11" i="1"/>
  <c r="BH11" i="1"/>
  <c r="BG11" i="1"/>
  <c r="BF11" i="1"/>
  <c r="BD11" i="1"/>
  <c r="BC11" i="1"/>
  <c r="BB11" i="1"/>
  <c r="BA11" i="1"/>
  <c r="AY11" i="1"/>
  <c r="AX11" i="1"/>
  <c r="AW11" i="1"/>
  <c r="AV11" i="1"/>
  <c r="AT11" i="1"/>
  <c r="AS11" i="1"/>
  <c r="AR11" i="1"/>
  <c r="AQ11" i="1"/>
  <c r="AP11" i="1"/>
  <c r="AO11" i="1"/>
  <c r="AN11" i="1"/>
  <c r="AM11" i="1"/>
  <c r="AL11" i="1"/>
  <c r="AK11" i="1"/>
  <c r="AC11" i="1"/>
  <c r="AB11" i="1"/>
  <c r="AA11" i="1"/>
  <c r="Z11" i="1"/>
  <c r="V11" i="1"/>
  <c r="T11" i="1"/>
  <c r="S11" i="1"/>
  <c r="AH38" i="1" l="1"/>
  <c r="AH34" i="1" s="1"/>
  <c r="AH26" i="1" s="1"/>
  <c r="AH20" i="1" s="1"/>
  <c r="DE38" i="1"/>
  <c r="DD38" i="1"/>
  <c r="AU34" i="1"/>
  <c r="CS38" i="1"/>
  <c r="CS34" i="1" s="1"/>
  <c r="DD27" i="1"/>
  <c r="CS28" i="1"/>
  <c r="CS27" i="1" s="1"/>
  <c r="CS29" i="1"/>
  <c r="CS30" i="1"/>
  <c r="CS32" i="1"/>
  <c r="CS33" i="1"/>
  <c r="CS42" i="1"/>
  <c r="CS43" i="1"/>
  <c r="AJ48" i="1"/>
  <c r="CS50" i="1"/>
  <c r="AD51" i="1"/>
  <c r="AB47" i="1"/>
  <c r="AB45" i="1" s="1"/>
  <c r="AB44" i="1" s="1"/>
  <c r="AB21" i="1" s="1"/>
  <c r="AB19" i="1" s="1"/>
  <c r="DD28" i="1"/>
  <c r="CT38" i="1"/>
  <c r="CT34" i="1" s="1"/>
  <c r="CT26" i="1" s="1"/>
  <c r="CT20" i="1" s="1"/>
  <c r="CT19" i="1" s="1"/>
  <c r="CO47" i="1"/>
  <c r="CO45" i="1" s="1"/>
  <c r="CO44" i="1" s="1"/>
  <c r="CO21" i="1" s="1"/>
  <c r="BT48" i="1"/>
  <c r="CY48" i="1"/>
  <c r="CY49" i="1"/>
  <c r="DB49" i="1"/>
  <c r="CY50" i="1"/>
  <c r="BT50" i="1"/>
  <c r="AG50" i="1" s="1"/>
  <c r="DD35" i="1"/>
  <c r="DD36" i="1"/>
  <c r="DD37" i="1"/>
  <c r="DD39" i="1"/>
  <c r="DD40" i="1"/>
  <c r="DD41" i="1"/>
  <c r="CZ47" i="1"/>
  <c r="CZ45" i="1" s="1"/>
  <c r="CZ49" i="1"/>
  <c r="CN49" i="1"/>
  <c r="CN47" i="1" s="1"/>
  <c r="CN45" i="1" s="1"/>
  <c r="DD22" i="1"/>
  <c r="DD24" i="1"/>
  <c r="DD29" i="1"/>
  <c r="DD30" i="1"/>
  <c r="DD31" i="1"/>
  <c r="DD32" i="1"/>
  <c r="DD33" i="1"/>
  <c r="CF47" i="1"/>
  <c r="CF45" i="1" s="1"/>
  <c r="CF44" i="1" s="1"/>
  <c r="CF21" i="1" s="1"/>
  <c r="CD49" i="1"/>
  <c r="DE49" i="1" s="1"/>
  <c r="CX49" i="1"/>
  <c r="CI47" i="1"/>
  <c r="CI45" i="1" s="1"/>
  <c r="CI44" i="1" s="1"/>
  <c r="CI21" i="1" s="1"/>
  <c r="DD48" i="1"/>
  <c r="DD49" i="1"/>
  <c r="DD50" i="1"/>
  <c r="CD51" i="1"/>
  <c r="CY52" i="1"/>
  <c r="CN53" i="1"/>
  <c r="AJ53" i="1" s="1"/>
  <c r="AG53" i="1" s="1"/>
  <c r="DE54" i="1"/>
  <c r="CN59" i="1"/>
  <c r="AH58" i="1"/>
  <c r="AH11" i="1" s="1"/>
  <c r="AF66" i="1"/>
  <c r="DE51" i="1"/>
  <c r="X51" i="1" s="1"/>
  <c r="W51" i="1" s="1"/>
  <c r="CD52" i="1"/>
  <c r="DE52" i="1" s="1"/>
  <c r="DA53" i="1"/>
  <c r="CY53" i="1"/>
  <c r="CX54" i="1"/>
  <c r="AE58" i="1"/>
  <c r="DA58" i="1"/>
  <c r="CZ59" i="1"/>
  <c r="CZ58" i="1" s="1"/>
  <c r="AI65" i="1"/>
  <c r="AI58" i="1" s="1"/>
  <c r="CX51" i="1"/>
  <c r="BT51" i="1"/>
  <c r="AG51" i="1" s="1"/>
  <c r="AJ55" i="1"/>
  <c r="AG56" i="1"/>
  <c r="AG55" i="1" s="1"/>
  <c r="AF60" i="1"/>
  <c r="CY65" i="1"/>
  <c r="AJ65" i="1"/>
  <c r="CX52" i="1"/>
  <c r="DE53" i="1"/>
  <c r="AJ67" i="1"/>
  <c r="CN65" i="1"/>
  <c r="CS56" i="1"/>
  <c r="CS55" i="1" s="1"/>
  <c r="CS57" i="1"/>
  <c r="CD60" i="1"/>
  <c r="CD59" i="1" s="1"/>
  <c r="CY60" i="1"/>
  <c r="CY59" i="1" s="1"/>
  <c r="CY58" i="1" s="1"/>
  <c r="DD60" i="1"/>
  <c r="DE61" i="1"/>
  <c r="AU65" i="1"/>
  <c r="BW65" i="1"/>
  <c r="CE65" i="1"/>
  <c r="CE58" i="1" s="1"/>
  <c r="CD66" i="1"/>
  <c r="DD66" i="1"/>
  <c r="CS67" i="1"/>
  <c r="AF67" i="1" s="1"/>
  <c r="DF67" i="1"/>
  <c r="DE68" i="1"/>
  <c r="DE70" i="1"/>
  <c r="CS70" i="1"/>
  <c r="DE75" i="1"/>
  <c r="DD75" i="1"/>
  <c r="CS75" i="1"/>
  <c r="BE78" i="1"/>
  <c r="AJ79" i="1"/>
  <c r="DB80" i="1"/>
  <c r="CU78" i="1"/>
  <c r="CS85" i="1"/>
  <c r="AF85" i="1" s="1"/>
  <c r="DE85" i="1"/>
  <c r="CF91" i="1"/>
  <c r="CF25" i="1" s="1"/>
  <c r="CZ92" i="1"/>
  <c r="AF92" i="1"/>
  <c r="CS61" i="1"/>
  <c r="AF61" i="1" s="1"/>
  <c r="DE66" i="1"/>
  <c r="DB67" i="1"/>
  <c r="DB65" i="1" s="1"/>
  <c r="DB58" i="1" s="1"/>
  <c r="CD79" i="1"/>
  <c r="CD78" i="1" s="1"/>
  <c r="CD23" i="1" s="1"/>
  <c r="CF78" i="1"/>
  <c r="CS83" i="1"/>
  <c r="AF83" i="1" s="1"/>
  <c r="DE83" i="1"/>
  <c r="CX86" i="1"/>
  <c r="BW78" i="1"/>
  <c r="BW23" i="1" s="1"/>
  <c r="DA86" i="1"/>
  <c r="DA78" i="1" s="1"/>
  <c r="DA23" i="1" s="1"/>
  <c r="BT86" i="1"/>
  <c r="DE86" i="1" s="1"/>
  <c r="CS89" i="1"/>
  <c r="AF89" i="1" s="1"/>
  <c r="DE89" i="1"/>
  <c r="X89" i="1" s="1"/>
  <c r="CY94" i="1"/>
  <c r="BT94" i="1"/>
  <c r="BU91" i="1"/>
  <c r="DD55" i="1"/>
  <c r="DD56" i="1"/>
  <c r="DD57" i="1"/>
  <c r="AU59" i="1"/>
  <c r="BW59" i="1"/>
  <c r="BW58" i="1" s="1"/>
  <c r="AJ60" i="1"/>
  <c r="BT60" i="1"/>
  <c r="DF60" i="1"/>
  <c r="BT61" i="1"/>
  <c r="DF61" i="1" s="1"/>
  <c r="BT66" i="1"/>
  <c r="BT65" i="1" s="1"/>
  <c r="CD67" i="1"/>
  <c r="DE67" i="1" s="1"/>
  <c r="DE71" i="1"/>
  <c r="DD71" i="1"/>
  <c r="BJ76" i="1"/>
  <c r="BJ74" i="1" s="1"/>
  <c r="AJ77" i="1"/>
  <c r="CN76" i="1"/>
  <c r="CN74" i="1" s="1"/>
  <c r="CN22" i="1" s="1"/>
  <c r="DB79" i="1"/>
  <c r="DB78" i="1" s="1"/>
  <c r="DB23" i="1" s="1"/>
  <c r="BX78" i="1"/>
  <c r="BX23" i="1" s="1"/>
  <c r="CY80" i="1"/>
  <c r="CY78" i="1" s="1"/>
  <c r="CY23" i="1" s="1"/>
  <c r="BT80" i="1"/>
  <c r="CX80" i="1" s="1"/>
  <c r="AI80" i="1"/>
  <c r="AI78" i="1" s="1"/>
  <c r="AI23" i="1" s="1"/>
  <c r="CI78" i="1"/>
  <c r="CN81" i="1"/>
  <c r="AJ81" i="1" s="1"/>
  <c r="AG81" i="1" s="1"/>
  <c r="CP78" i="1"/>
  <c r="DE82" i="1"/>
  <c r="DD85" i="1"/>
  <c r="CS88" i="1"/>
  <c r="AF88" i="1" s="1"/>
  <c r="DE88" i="1"/>
  <c r="X88" i="1" s="1"/>
  <c r="X78" i="1" s="1"/>
  <c r="X23" i="1" s="1"/>
  <c r="AG90" i="1"/>
  <c r="AG24" i="1" s="1"/>
  <c r="AJ92" i="1"/>
  <c r="CX92" i="1"/>
  <c r="AZ91" i="1"/>
  <c r="AZ25" i="1" s="1"/>
  <c r="DB92" i="1"/>
  <c r="DB91" i="1" s="1"/>
  <c r="DB25" i="1" s="1"/>
  <c r="BX91" i="1"/>
  <c r="BX25" i="1" s="1"/>
  <c r="DD94" i="1"/>
  <c r="BE91" i="1"/>
  <c r="BE25" i="1" s="1"/>
  <c r="AZ59" i="1"/>
  <c r="AZ58" i="1" s="1"/>
  <c r="BX59" i="1"/>
  <c r="BX58" i="1" s="1"/>
  <c r="DE69" i="1"/>
  <c r="DD69" i="1"/>
  <c r="AG70" i="1"/>
  <c r="DD70" i="1"/>
  <c r="DD74" i="1"/>
  <c r="AG75" i="1"/>
  <c r="DF77" i="1"/>
  <c r="BT77" i="1"/>
  <c r="BT76" i="1" s="1"/>
  <c r="BT74" i="1" s="1"/>
  <c r="BT22" i="1" s="1"/>
  <c r="DE22" i="1" s="1"/>
  <c r="DD79" i="1"/>
  <c r="AU78" i="1"/>
  <c r="DE79" i="1"/>
  <c r="BO78" i="1"/>
  <c r="CN80" i="1"/>
  <c r="DE81" i="1"/>
  <c r="CZ81" i="1"/>
  <c r="BT81" i="1"/>
  <c r="CH78" i="1"/>
  <c r="DF82" i="1"/>
  <c r="CY82" i="1"/>
  <c r="BT82" i="1"/>
  <c r="DD83" i="1"/>
  <c r="DD84" i="1"/>
  <c r="DD89" i="1"/>
  <c r="CO91" i="1"/>
  <c r="CS77" i="1"/>
  <c r="CZ79" i="1"/>
  <c r="CZ78" i="1" s="1"/>
  <c r="CZ23" i="1" s="1"/>
  <c r="DD80" i="1"/>
  <c r="CS81" i="1"/>
  <c r="AF81" i="1" s="1"/>
  <c r="AF78" i="1" s="1"/>
  <c r="AF23" i="1" s="1"/>
  <c r="CS82" i="1"/>
  <c r="AF82" i="1" s="1"/>
  <c r="DE84" i="1"/>
  <c r="CS87" i="1"/>
  <c r="AF87" i="1" s="1"/>
  <c r="CX88" i="1"/>
  <c r="CX89" i="1"/>
  <c r="CS90" i="1"/>
  <c r="CS24" i="1" s="1"/>
  <c r="DA92" i="1"/>
  <c r="CS93" i="1"/>
  <c r="AF93" i="1" s="1"/>
  <c r="DE93" i="1"/>
  <c r="CN93" i="1"/>
  <c r="AJ93" i="1" s="1"/>
  <c r="AG93" i="1" s="1"/>
  <c r="DF94" i="1"/>
  <c r="CX102" i="1"/>
  <c r="CX111" i="1"/>
  <c r="AG113" i="1"/>
  <c r="CY77" i="1"/>
  <c r="CY76" i="1" s="1"/>
  <c r="CY74" i="1" s="1"/>
  <c r="CY22" i="1" s="1"/>
  <c r="BT79" i="1"/>
  <c r="BT78" i="1" s="1"/>
  <c r="BT23" i="1" s="1"/>
  <c r="DD82" i="1"/>
  <c r="AU91" i="1"/>
  <c r="CY92" i="1"/>
  <c r="CZ93" i="1"/>
  <c r="CN94" i="1"/>
  <c r="AJ94" i="1" s="1"/>
  <c r="AG94" i="1" s="1"/>
  <c r="CX96" i="1"/>
  <c r="AG97" i="1"/>
  <c r="CX98" i="1"/>
  <c r="DE104" i="1"/>
  <c r="AG105" i="1"/>
  <c r="CX105" i="1"/>
  <c r="DE107" i="1"/>
  <c r="CX114" i="1"/>
  <c r="CI91" i="1"/>
  <c r="CI25" i="1" s="1"/>
  <c r="CU91" i="1"/>
  <c r="CU25" i="1" s="1"/>
  <c r="DD93" i="1"/>
  <c r="CS94" i="1"/>
  <c r="AF94" i="1" s="1"/>
  <c r="AG96" i="1"/>
  <c r="AG111" i="1"/>
  <c r="DD96" i="1"/>
  <c r="DD97" i="1"/>
  <c r="CS98" i="1"/>
  <c r="AF98" i="1" s="1"/>
  <c r="BT99" i="1"/>
  <c r="DE99" i="1" s="1"/>
  <c r="BT100" i="1"/>
  <c r="AG100" i="1" s="1"/>
  <c r="CS101" i="1"/>
  <c r="AF101" i="1" s="1"/>
  <c r="CY102" i="1"/>
  <c r="CS103" i="1"/>
  <c r="AF103" i="1" s="1"/>
  <c r="DE105" i="1"/>
  <c r="X105" i="1" s="1"/>
  <c r="CY107" i="1"/>
  <c r="DD107" i="1"/>
  <c r="CS108" i="1"/>
  <c r="AF108" i="1" s="1"/>
  <c r="DD108" i="1"/>
  <c r="DD110" i="1"/>
  <c r="CZ111" i="1"/>
  <c r="DE111" i="1"/>
  <c r="CZ112" i="1"/>
  <c r="DE112" i="1"/>
  <c r="CS113" i="1"/>
  <c r="AF113" i="1" s="1"/>
  <c r="DE114" i="1"/>
  <c r="CS115" i="1"/>
  <c r="AF115" i="1" s="1"/>
  <c r="DA115" i="1"/>
  <c r="CS95" i="1"/>
  <c r="AF95" i="1" s="1"/>
  <c r="DE96" i="1"/>
  <c r="DE97" i="1"/>
  <c r="CD98" i="1"/>
  <c r="AG98" i="1" s="1"/>
  <c r="DD99" i="1"/>
  <c r="DD100" i="1"/>
  <c r="CD101" i="1"/>
  <c r="AG101" i="1" s="1"/>
  <c r="DE102" i="1"/>
  <c r="CD103" i="1"/>
  <c r="AG103" i="1" s="1"/>
  <c r="CS104" i="1"/>
  <c r="AF104" i="1" s="1"/>
  <c r="CS105" i="1"/>
  <c r="AF105" i="1" s="1"/>
  <c r="DD109" i="1"/>
  <c r="CS111" i="1"/>
  <c r="AF111" i="1" s="1"/>
  <c r="CS112" i="1"/>
  <c r="AF112" i="1" s="1"/>
  <c r="DF112" i="1"/>
  <c r="BT114" i="1"/>
  <c r="AG114" i="1" s="1"/>
  <c r="CS114" i="1"/>
  <c r="AF114" i="1" s="1"/>
  <c r="BT95" i="1"/>
  <c r="BT91" i="1" s="1"/>
  <c r="BT25" i="1" s="1"/>
  <c r="DF96" i="1"/>
  <c r="DD98" i="1"/>
  <c r="DE100" i="1"/>
  <c r="DD101" i="1"/>
  <c r="DF102" i="1"/>
  <c r="DD103" i="1"/>
  <c r="BT106" i="1"/>
  <c r="AG106" i="1" s="1"/>
  <c r="CY113" i="1"/>
  <c r="DD113" i="1"/>
  <c r="DD115" i="1"/>
  <c r="CE44" i="1" l="1"/>
  <c r="CE21" i="1" s="1"/>
  <c r="CE19" i="1" s="1"/>
  <c r="CE11" i="1"/>
  <c r="AI44" i="1"/>
  <c r="AI21" i="1" s="1"/>
  <c r="AI19" i="1" s="1"/>
  <c r="AI11" i="1"/>
  <c r="DE106" i="1"/>
  <c r="CX100" i="1"/>
  <c r="DD91" i="1"/>
  <c r="AU25" i="1"/>
  <c r="AG95" i="1"/>
  <c r="DD78" i="1"/>
  <c r="AU23" i="1"/>
  <c r="BX44" i="1"/>
  <c r="BX21" i="1" s="1"/>
  <c r="BX19" i="1" s="1"/>
  <c r="BX11" i="1"/>
  <c r="CX93" i="1"/>
  <c r="CP23" i="1"/>
  <c r="CP19" i="1" s="1"/>
  <c r="CP11" i="1"/>
  <c r="AG60" i="1"/>
  <c r="AJ59" i="1"/>
  <c r="AJ58" i="1" s="1"/>
  <c r="DE98" i="1"/>
  <c r="CD91" i="1"/>
  <c r="CD25" i="1" s="1"/>
  <c r="CS91" i="1"/>
  <c r="CS25" i="1" s="1"/>
  <c r="DE77" i="1"/>
  <c r="X77" i="1" s="1"/>
  <c r="DE74" i="1"/>
  <c r="CX67" i="1"/>
  <c r="AG61" i="1"/>
  <c r="AF59" i="1"/>
  <c r="CX66" i="1"/>
  <c r="AE11" i="1"/>
  <c r="AE44" i="1"/>
  <c r="AE21" i="1" s="1"/>
  <c r="AE19" i="1" s="1"/>
  <c r="AF65" i="1"/>
  <c r="CF19" i="1"/>
  <c r="CZ44" i="1"/>
  <c r="CZ21" i="1" s="1"/>
  <c r="DF50" i="1"/>
  <c r="BT47" i="1"/>
  <c r="CX50" i="1"/>
  <c r="DE34" i="1"/>
  <c r="DD34" i="1"/>
  <c r="AU26" i="1"/>
  <c r="DE50" i="1"/>
  <c r="X50" i="1" s="1"/>
  <c r="W50" i="1" s="1"/>
  <c r="CX101" i="1"/>
  <c r="CX95" i="1"/>
  <c r="AF77" i="1"/>
  <c r="AF76" i="1" s="1"/>
  <c r="AF74" i="1" s="1"/>
  <c r="AF22" i="1" s="1"/>
  <c r="CS76" i="1"/>
  <c r="CS74" i="1" s="1"/>
  <c r="CS22" i="1" s="1"/>
  <c r="CH23" i="1"/>
  <c r="CH19" i="1" s="1"/>
  <c r="CH11" i="1"/>
  <c r="AJ80" i="1"/>
  <c r="AG80" i="1" s="1"/>
  <c r="DE80" i="1"/>
  <c r="AZ44" i="1"/>
  <c r="AZ21" i="1" s="1"/>
  <c r="AZ19" i="1" s="1"/>
  <c r="AZ11" i="1"/>
  <c r="BW44" i="1"/>
  <c r="BW21" i="1" s="1"/>
  <c r="BW19" i="1" s="1"/>
  <c r="BW11" i="1"/>
  <c r="BU11" i="1"/>
  <c r="BU25" i="1"/>
  <c r="BU19" i="1" s="1"/>
  <c r="CF23" i="1"/>
  <c r="CF11" i="1"/>
  <c r="AF91" i="1"/>
  <c r="AF25" i="1" s="1"/>
  <c r="CX79" i="1"/>
  <c r="CX61" i="1"/>
  <c r="AG52" i="1"/>
  <c r="CX53" i="1"/>
  <c r="DB47" i="1"/>
  <c r="DB45" i="1" s="1"/>
  <c r="DB44" i="1" s="1"/>
  <c r="DB21" i="1" s="1"/>
  <c r="DB19" i="1" s="1"/>
  <c r="DB11" i="1"/>
  <c r="CO19" i="1"/>
  <c r="AD47" i="1"/>
  <c r="AD45" i="1" s="1"/>
  <c r="AD44" i="1" s="1"/>
  <c r="AD21" i="1" s="1"/>
  <c r="AD19" i="1" s="1"/>
  <c r="AD11" i="1"/>
  <c r="CS41" i="1"/>
  <c r="CX48" i="1"/>
  <c r="DF95" i="1"/>
  <c r="W105" i="1"/>
  <c r="W91" i="1" s="1"/>
  <c r="W25" i="1" s="1"/>
  <c r="X91" i="1"/>
  <c r="X25" i="1" s="1"/>
  <c r="DE95" i="1"/>
  <c r="DE101" i="1"/>
  <c r="DE103" i="1"/>
  <c r="CX106" i="1"/>
  <c r="CO11" i="1"/>
  <c r="CO25" i="1"/>
  <c r="AG82" i="1"/>
  <c r="CX82" i="1"/>
  <c r="CX81" i="1"/>
  <c r="BO11" i="1"/>
  <c r="BO23" i="1"/>
  <c r="BO19" i="1" s="1"/>
  <c r="CS78" i="1"/>
  <c r="CS23" i="1" s="1"/>
  <c r="AG92" i="1"/>
  <c r="AJ91" i="1"/>
  <c r="AJ25" i="1" s="1"/>
  <c r="CI23" i="1"/>
  <c r="CI19" i="1" s="1"/>
  <c r="CI11" i="1"/>
  <c r="AJ76" i="1"/>
  <c r="AJ74" i="1" s="1"/>
  <c r="AJ22" i="1" s="1"/>
  <c r="AG77" i="1"/>
  <c r="AG76" i="1" s="1"/>
  <c r="AG74" i="1" s="1"/>
  <c r="AG22" i="1" s="1"/>
  <c r="DD59" i="1"/>
  <c r="AU58" i="1"/>
  <c r="CX103" i="1"/>
  <c r="CN91" i="1"/>
  <c r="CN25" i="1" s="1"/>
  <c r="CN78" i="1"/>
  <c r="CN23" i="1" s="1"/>
  <c r="DE65" i="1"/>
  <c r="DD65" i="1"/>
  <c r="AG67" i="1"/>
  <c r="AG66" i="1"/>
  <c r="AG65" i="1" s="1"/>
  <c r="CX77" i="1"/>
  <c r="CX76" i="1" s="1"/>
  <c r="CX74" i="1" s="1"/>
  <c r="CX22" i="1" s="1"/>
  <c r="CN58" i="1"/>
  <c r="CN44" i="1" s="1"/>
  <c r="CN21" i="1" s="1"/>
  <c r="CN19" i="1" s="1"/>
  <c r="AH44" i="1"/>
  <c r="AH21" i="1" s="1"/>
  <c r="AH19" i="1" s="1"/>
  <c r="CN11" i="1"/>
  <c r="AJ49" i="1"/>
  <c r="AG49" i="1" s="1"/>
  <c r="DD45" i="1"/>
  <c r="AF50" i="1"/>
  <c r="CS47" i="1"/>
  <c r="CS45" i="1" s="1"/>
  <c r="AJ47" i="1"/>
  <c r="AJ45" i="1" s="1"/>
  <c r="AJ44" i="1" s="1"/>
  <c r="AJ21" i="1" s="1"/>
  <c r="AG48" i="1"/>
  <c r="DE94" i="1"/>
  <c r="AG99" i="1"/>
  <c r="CY91" i="1"/>
  <c r="CY25" i="1" s="1"/>
  <c r="CX99" i="1"/>
  <c r="CX94" i="1"/>
  <c r="CX91" i="1" s="1"/>
  <c r="CX25" i="1" s="1"/>
  <c r="DA91" i="1"/>
  <c r="DA25" i="1" s="1"/>
  <c r="BJ22" i="1"/>
  <c r="BJ19" i="1" s="1"/>
  <c r="BJ11" i="1"/>
  <c r="DF66" i="1"/>
  <c r="BT59" i="1"/>
  <c r="BT58" i="1" s="1"/>
  <c r="BT11" i="1" s="1"/>
  <c r="DE76" i="1"/>
  <c r="DE60" i="1"/>
  <c r="CZ91" i="1"/>
  <c r="CZ25" i="1" s="1"/>
  <c r="CU23" i="1"/>
  <c r="CU19" i="1" s="1"/>
  <c r="CU11" i="1"/>
  <c r="AG79" i="1"/>
  <c r="AJ78" i="1"/>
  <c r="AJ23" i="1" s="1"/>
  <c r="BE11" i="1"/>
  <c r="BE23" i="1"/>
  <c r="BE19" i="1" s="1"/>
  <c r="CD65" i="1"/>
  <c r="CD58" i="1" s="1"/>
  <c r="CD11" i="1" s="1"/>
  <c r="CX60" i="1"/>
  <c r="CX59" i="1" s="1"/>
  <c r="AG86" i="1"/>
  <c r="CS59" i="1"/>
  <c r="CS58" i="1" s="1"/>
  <c r="CS11" i="1" s="1"/>
  <c r="DA47" i="1"/>
  <c r="DA45" i="1" s="1"/>
  <c r="DA44" i="1" s="1"/>
  <c r="DA21" i="1" s="1"/>
  <c r="DA19" i="1" s="1"/>
  <c r="CS65" i="1"/>
  <c r="DD47" i="1"/>
  <c r="CD47" i="1"/>
  <c r="CD45" i="1" s="1"/>
  <c r="CZ11" i="1"/>
  <c r="CY47" i="1"/>
  <c r="CY45" i="1" s="1"/>
  <c r="CY44" i="1" s="1"/>
  <c r="CY21" i="1" s="1"/>
  <c r="CY19" i="1" s="1"/>
  <c r="DF48" i="1"/>
  <c r="DE48" i="1"/>
  <c r="CS31" i="1"/>
  <c r="CS26" i="1" s="1"/>
  <c r="CS20" i="1" s="1"/>
  <c r="AG47" i="1" l="1"/>
  <c r="AG45" i="1" s="1"/>
  <c r="AF47" i="1"/>
  <c r="AF45" i="1" s="1"/>
  <c r="DE58" i="1"/>
  <c r="DD58" i="1"/>
  <c r="DD11" i="1" s="1"/>
  <c r="AU11" i="1"/>
  <c r="AU44" i="1"/>
  <c r="AG91" i="1"/>
  <c r="AG25" i="1" s="1"/>
  <c r="CX47" i="1"/>
  <c r="CX45" i="1" s="1"/>
  <c r="DE26" i="1"/>
  <c r="DD26" i="1"/>
  <c r="AU20" i="1"/>
  <c r="X48" i="1"/>
  <c r="AJ19" i="1"/>
  <c r="BT45" i="1"/>
  <c r="DE47" i="1"/>
  <c r="CX65" i="1"/>
  <c r="CX58" i="1" s="1"/>
  <c r="CX11" i="1" s="1"/>
  <c r="DE23" i="1"/>
  <c r="DD23" i="1"/>
  <c r="DE25" i="1"/>
  <c r="DD25" i="1"/>
  <c r="CY11" i="1"/>
  <c r="CD44" i="1"/>
  <c r="CD21" i="1" s="1"/>
  <c r="CD19" i="1" s="1"/>
  <c r="DA11" i="1"/>
  <c r="AG78" i="1"/>
  <c r="AG23" i="1" s="1"/>
  <c r="DE59" i="1"/>
  <c r="DE11" i="1" s="1"/>
  <c r="AF58" i="1"/>
  <c r="AF11" i="1" s="1"/>
  <c r="X76" i="1"/>
  <c r="X74" i="1" s="1"/>
  <c r="X22" i="1" s="1"/>
  <c r="W77" i="1"/>
  <c r="W76" i="1" s="1"/>
  <c r="W74" i="1" s="1"/>
  <c r="W22" i="1" s="1"/>
  <c r="DE78" i="1"/>
  <c r="DE91" i="1"/>
  <c r="AJ11" i="1"/>
  <c r="CS44" i="1"/>
  <c r="CS21" i="1" s="1"/>
  <c r="CS19" i="1" s="1"/>
  <c r="CX78" i="1"/>
  <c r="CX23" i="1" s="1"/>
  <c r="CZ19" i="1"/>
  <c r="AG59" i="1"/>
  <c r="AG58" i="1" s="1"/>
  <c r="AG11" i="1" s="1"/>
  <c r="W48" i="1" l="1"/>
  <c r="X11" i="1"/>
  <c r="X47" i="1"/>
  <c r="X45" i="1" s="1"/>
  <c r="X44" i="1" s="1"/>
  <c r="X21" i="1" s="1"/>
  <c r="X19" i="1" s="1"/>
  <c r="AG44" i="1"/>
  <c r="AG21" i="1" s="1"/>
  <c r="AG19" i="1" s="1"/>
  <c r="DE20" i="1"/>
  <c r="DD20" i="1"/>
  <c r="AU19" i="1"/>
  <c r="CX44" i="1"/>
  <c r="CX21" i="1" s="1"/>
  <c r="CX19" i="1" s="1"/>
  <c r="BT44" i="1"/>
  <c r="BT21" i="1" s="1"/>
  <c r="BT19" i="1" s="1"/>
  <c r="DE45" i="1"/>
  <c r="DE44" i="1"/>
  <c r="DD44" i="1"/>
  <c r="AU21" i="1"/>
  <c r="AF44" i="1"/>
  <c r="AF21" i="1" s="1"/>
  <c r="AF19" i="1" s="1"/>
  <c r="DE19" i="1" l="1"/>
  <c r="DD19" i="1"/>
  <c r="DE21" i="1"/>
  <c r="DD21" i="1"/>
  <c r="W47" i="1"/>
  <c r="W45" i="1" s="1"/>
  <c r="W44" i="1" s="1"/>
  <c r="W21" i="1" s="1"/>
  <c r="W19" i="1" s="1"/>
  <c r="W11" i="1"/>
</calcChain>
</file>

<file path=xl/sharedStrings.xml><?xml version="1.0" encoding="utf-8"?>
<sst xmlns="http://schemas.openxmlformats.org/spreadsheetml/2006/main" count="1387" uniqueCount="322">
  <si>
    <t>Приложение  № 2</t>
  </si>
  <si>
    <t>к приказу Минэнерго России</t>
  </si>
  <si>
    <t>от 5 мая 2016 г. № 380</t>
  </si>
  <si>
    <t>Форма 2. План финансирования капитальных вложений по инвестиционным проектам</t>
  </si>
  <si>
    <r>
      <t>Инвестиционная программа_____________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</si>
  <si>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</si>
  <si>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</si>
  <si>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</si>
  <si>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</si>
  <si>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</si>
  <si>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</si>
  <si>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</si>
  <si>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</si>
  <si>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</si>
  <si>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</si>
  <si>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 2019 года,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</si>
  <si>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</si>
  <si>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</si>
  <si>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</si>
  <si>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2019 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</si>
  <si>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</si>
  <si>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</si>
  <si>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</si>
  <si>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</si>
  <si>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 xml:space="preserve">Утвержденный план 2020 года </t>
  </si>
  <si>
    <t>Факт 2020 года</t>
  </si>
  <si>
    <t xml:space="preserve">Утвержденный план 2021 года </t>
  </si>
  <si>
    <t>Факт 2021 года</t>
  </si>
  <si>
    <t xml:space="preserve">Утвержденный план 2022 года </t>
  </si>
  <si>
    <t>Факт 2022 года</t>
  </si>
  <si>
    <t xml:space="preserve">Утвержденный план 2023 года </t>
  </si>
  <si>
    <t xml:space="preserve">Факт 2023 года </t>
  </si>
  <si>
    <t xml:space="preserve">Утвержденный план 2024 года </t>
  </si>
  <si>
    <t xml:space="preserve">Предложение по корректировке утвержденного плана 2024 года 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</si>
  <si>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</si>
  <si>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</si>
  <si>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>год</t>
  </si>
  <si>
    <t>1.ТП</t>
  </si>
  <si>
    <t>2.Тр</t>
  </si>
  <si>
    <t>3.СУ</t>
  </si>
  <si>
    <t>4.КЛ</t>
  </si>
  <si>
    <t>5.ВЛ</t>
  </si>
  <si>
    <t>6.CУ/Сигнализация/Телемеханика/телеметрия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</si>
  <si>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</si>
  <si>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</si>
  <si>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</si>
  <si>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 xml:space="preserve">План </t>
  </si>
  <si>
    <t>№ сметы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</si>
  <si>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</si>
  <si>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</si>
  <si>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</si>
  <si>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</si>
  <si>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</si>
  <si>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01.01.2019 года</t>
  </si>
  <si>
    <t>План 
на 01.01.2024 года</t>
  </si>
  <si>
    <t>Предложение по корректировке утвержденного плана на 01.01.2024года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</si>
  <si>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</si>
  <si>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</si>
  <si>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</si>
  <si>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</si>
  <si>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</si>
  <si>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предлоение по корректировке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</si>
  <si>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</si>
  <si>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</si>
  <si>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</si>
  <si>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</si>
  <si>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</si>
  <si>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</si>
  <si>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</si>
  <si>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</si>
  <si>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</si>
  <si>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</si>
  <si>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</si>
  <si>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</si>
  <si>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</si>
  <si>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</si>
  <si>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</si>
  <si>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</si>
  <si>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</si>
  <si>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</si>
  <si>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</si>
  <si>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</si>
  <si>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</si>
  <si>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</si>
  <si>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</si>
  <si>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</si>
  <si>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</si>
  <si>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</si>
  <si>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</si>
  <si>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</si>
  <si>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</si>
  <si>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</si>
  <si>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</si>
  <si>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</si>
  <si>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</si>
  <si>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</si>
  <si>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</si>
  <si>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</si>
  <si>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</si>
  <si>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</si>
  <si>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</si>
  <si>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</si>
  <si>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</si>
  <si>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</si>
  <si>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</si>
  <si>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</si>
  <si>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</si>
  <si>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</si>
  <si>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</si>
  <si>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</si>
  <si>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</si>
  <si>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</si>
  <si>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</si>
  <si>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</si>
  <si>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</si>
  <si>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</si>
  <si>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</si>
  <si>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</si>
  <si>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</si>
  <si>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</si>
  <si>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</si>
  <si>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</si>
  <si>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</si>
  <si>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</si>
  <si>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</si>
  <si>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</si>
  <si>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</si>
  <si>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</si>
  <si>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</si>
  <si>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</si>
  <si>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</si>
  <si>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</si>
  <si>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</si>
  <si>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</si>
  <si>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</si>
  <si>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</si>
  <si>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</si>
  <si>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</si>
  <si>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</si>
  <si>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</si>
  <si>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</si>
  <si>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</si>
  <si>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</si>
  <si>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</si>
  <si>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</si>
  <si>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</si>
  <si>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</si>
  <si>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</si>
  <si>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</si>
  <si>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</si>
  <si>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</si>
  <si>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</si>
  <si>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</si>
  <si>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</si>
  <si>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</si>
  <si>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</si>
  <si>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</si>
  <si>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</si>
  <si>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</si>
  <si>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</si>
  <si>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</si>
  <si>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</si>
  <si>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</si>
  <si>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</si>
  <si>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</si>
  <si>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</si>
  <si>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</si>
  <si>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</si>
  <si>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</si>
  <si>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Монтаж системы сигнализации в трансформаторной подстанции</t>
  </si>
  <si>
    <t>J_0000060027</t>
  </si>
  <si>
    <t>J_</t>
  </si>
  <si>
    <t>Н</t>
  </si>
  <si>
    <t>Установка системы телемеханики и диспетчеризации</t>
  </si>
  <si>
    <t>J_000006089</t>
  </si>
  <si>
    <t>10-У-16
11-У-16</t>
  </si>
  <si>
    <t>Включение работ, не выполненных в 2021 году по причине сокращения рабочего времени персонала на рабочих местах в связи с неблагоприятной эпидемиологической обстановкой, обусловленной COVID-19, а также уточнение стоимости материалов и оборудования.</t>
  </si>
  <si>
    <t>Реконструкция РП "ЛПК"</t>
  </si>
  <si>
    <t>J_0000000029</t>
  </si>
  <si>
    <t>П</t>
  </si>
  <si>
    <t>2-НК-14</t>
  </si>
  <si>
    <t>2-НК-14(15,16,18-19)
45/14(17)</t>
  </si>
  <si>
    <t>Реконструкция РП "Сибкартель"</t>
  </si>
  <si>
    <t>J_0000000030</t>
  </si>
  <si>
    <t>Реконструкция РП "Фрунзенский"</t>
  </si>
  <si>
    <t>J_0000000031</t>
  </si>
  <si>
    <t>Исключение мероприятий в целях включения более приоритетных проектов</t>
  </si>
  <si>
    <t>Реконструкция РП "Хлебозавод"</t>
  </si>
  <si>
    <t>J_0000000033</t>
  </si>
  <si>
    <t>Реконструкция РП "Черных"</t>
  </si>
  <si>
    <t>J_0000000032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</si>
  <si>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</si>
  <si>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</si>
  <si>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</si>
  <si>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</si>
  <si>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</si>
  <si>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</si>
  <si>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</si>
  <si>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</si>
  <si>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</si>
  <si>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</si>
  <si>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</si>
  <si>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</si>
  <si>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</si>
  <si>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2021</t>
  </si>
  <si>
    <t>9-У-2014
1-У-2014</t>
  </si>
  <si>
    <t>1-У-2016-1
9-У-2016-1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</si>
  <si>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</si>
  <si>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</si>
  <si>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</si>
  <si>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3-У-2014
4-У-2014</t>
  </si>
  <si>
    <t>3-У-2016-1
4-У-2016-1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</si>
  <si>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</si>
  <si>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</si>
  <si>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</si>
  <si>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</si>
  <si>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</si>
  <si>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</si>
  <si>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</si>
  <si>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</si>
  <si>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</si>
  <si>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</si>
  <si>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</si>
  <si>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5-У-2014
2-У-2014</t>
  </si>
  <si>
    <t>5-У-2016-1
2-У-2016-1</t>
  </si>
  <si>
    <t>1.2.3.5.2</t>
  </si>
  <si>
    <t>Монтаж устройств передачи данных для АСКУЭ в ТП</t>
  </si>
  <si>
    <t>J_0000060025</t>
  </si>
  <si>
    <t>2023</t>
  </si>
  <si>
    <t>7-У-2014
8-У-2014</t>
  </si>
  <si>
    <t>8-У-2016-1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</si>
  <si>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</si>
  <si>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</si>
  <si>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</si>
  <si>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</si>
  <si>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</si>
  <si>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</si>
  <si>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</si>
  <si>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</si>
  <si>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</si>
  <si>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</si>
  <si>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</si>
  <si>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</si>
  <si>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</si>
  <si>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</si>
  <si>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</si>
  <si>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</si>
  <si>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</si>
  <si>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</si>
  <si>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Обеспечение надежности и бесперебойности электроснабжения потребителей Ленинского района</t>
  </si>
  <si>
    <t>J_000400004</t>
  </si>
  <si>
    <t>20-ИП-12-1
102-КЛ-14-2
О9-О1-О2</t>
  </si>
  <si>
    <t>1.4</t>
  </si>
  <si>
    <t>Прочее новое строительство объектов электросетевого хозяйства, всего, в том числе:</t>
  </si>
  <si>
    <t>Строительство и реконструкция сетей электроснабжения 0,4кВ</t>
  </si>
  <si>
    <t>J_0000500016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</si>
  <si>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</si>
  <si>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</si>
  <si>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ставка</t>
  </si>
  <si>
    <t>Изменение объема работы и уточнение стоимости материалов и оборудования.</t>
  </si>
  <si>
    <t>Установка реклоузеров</t>
  </si>
  <si>
    <t>J_0000000815</t>
  </si>
  <si>
    <t>Установка трансформаторов в ТП</t>
  </si>
  <si>
    <t>J_0200000018</t>
  </si>
  <si>
    <t>Обеспечение надежности и бесперебойности электроснабжения потребителей Ленинского района, запитанных от ПС "Западная"</t>
  </si>
  <si>
    <t>2022</t>
  </si>
  <si>
    <t>Обеспечение надежности и бесперебойности электроснабжения потребителей п.Просторный</t>
  </si>
  <si>
    <t>Строительство КЛЭП-10кВ от ТП 807 до ТП 227 в связи с выносом ВЛ-10кВ с частных территорий</t>
  </si>
  <si>
    <t>Строительство РП в районе  ул.Сибирская, 83а</t>
  </si>
  <si>
    <t>Установка реклоузеров ф.О-14, О-17</t>
  </si>
  <si>
    <t>Обеспечение надежности и бесперебойности электроснабжения потребителей ПС ДСЗ</t>
  </si>
  <si>
    <t>Вынос ВЛ-10кВ от ТП 116 до ТП 114а с частных территорий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</si>
  <si>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</si>
  <si>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</si>
  <si>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</si>
  <si>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</si>
  <si>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автогидроподъемника</t>
  </si>
  <si>
    <t>J_0000007038</t>
  </si>
  <si>
    <t>Уточнение стоимости по отношению к планируемым ценам 2019 года.</t>
  </si>
  <si>
    <t>Приобретение автокрана</t>
  </si>
  <si>
    <t>J_0000007039</t>
  </si>
  <si>
    <t>Приобретение бригадного автомобиля</t>
  </si>
  <si>
    <t>J_0000007034</t>
  </si>
  <si>
    <t>Приобретение дробилки</t>
  </si>
  <si>
    <t>J_0000007041</t>
  </si>
  <si>
    <t>Приобретение информационно-вычислительной техники</t>
  </si>
  <si>
    <t>J_0000000814</t>
  </si>
  <si>
    <t>Изменение потребности в информационно-вычислительной технике по отношению к 2019г.</t>
  </si>
  <si>
    <t>Приобретение легкового служебного автомобиля</t>
  </si>
  <si>
    <t>J_0000007035</t>
  </si>
  <si>
    <t>Приобретение листогибочного пресса</t>
  </si>
  <si>
    <t>J_0000000848</t>
  </si>
  <si>
    <t>Приобретение самосвала</t>
  </si>
  <si>
    <t>J_0000007036</t>
  </si>
  <si>
    <t>Приобретение токарно-винторезочного станка</t>
  </si>
  <si>
    <t>J_0000000849</t>
  </si>
  <si>
    <t>Приобретение фрезерного станка</t>
  </si>
  <si>
    <t>J_0000000850</t>
  </si>
  <si>
    <t>Приобретение эвакуатора</t>
  </si>
  <si>
    <t>J_0000007040</t>
  </si>
  <si>
    <t>Приобретение экскаватора</t>
  </si>
  <si>
    <t>J_0000007037</t>
  </si>
  <si>
    <t>Приобретение тягача с полуприцепом</t>
  </si>
  <si>
    <t>Приобретение измельчителя древисины</t>
  </si>
  <si>
    <t>Приобретение трактора</t>
  </si>
  <si>
    <t>Приобретение беспилотного летательного аппарата</t>
  </si>
  <si>
    <t>Приобретение передвижной парообразующей установки</t>
  </si>
  <si>
    <t>Строительство склада для хранения электротехнической продукции</t>
  </si>
  <si>
    <t>2024</t>
  </si>
  <si>
    <t xml:space="preserve">Реализация 3 этапа путем завершения строительства третьего строения складских помещений, начало строительства которых было предусмотрено Инвестиционной программой 2022г. </t>
  </si>
  <si>
    <t>Приобретение иных материальных активов</t>
  </si>
  <si>
    <t>Разработка программного обеспечения "Геоинформационная система городских электрических сетей" (блок №2)</t>
  </si>
  <si>
    <t>J_0000007043</t>
  </si>
  <si>
    <t>Разработка программного обеспечения "Геоинформационная система городских электрических сетей" (блок №3)</t>
  </si>
  <si>
    <t>J_0000007044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</si>
  <si>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</si>
  <si>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</si>
  <si>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Разработка программного обеспечения "Геоинформационная система городских электрических сетей" (блок №5)</t>
  </si>
  <si>
    <t>J_0000007046</t>
  </si>
  <si>
    <t>Разработка программного обеспечения "Геоинформационная система городских электрических сетей" (блок №6)</t>
  </si>
  <si>
    <t>J_0000007047</t>
  </si>
  <si>
    <t>Изменение стоимости в связи с увеличением количества задач в области программирования.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</si>
</sst>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00"/>
    <numFmt numFmtId="166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7" fontId="2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horizontal="right" vertical="center" wrapText="1"/>
    </xf>
    <xf numFmtId="0" fontId="4" fillId="0" borderId="0" xfId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center" vertical="center" wrapText="1"/>
    </xf>
    <xf numFmtId="17" fontId="4" fillId="0" borderId="0" xfId="1" applyNumberFormat="1" applyFont="1" applyFill="1" applyBorder="1" applyAlignment="1">
      <alignment horizontal="center" vertical="center" wrapText="1"/>
    </xf>
    <xf numFmtId="164" fontId="5" fillId="0" borderId="0" xfId="1" applyNumberFormat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64" fontId="4" fillId="0" borderId="0" xfId="1" applyNumberFormat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17" fontId="6" fillId="0" borderId="0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>
      <alignment horizontal="center" vertical="center" wrapText="1"/>
    </xf>
    <xf numFmtId="17" fontId="8" fillId="0" borderId="0" xfId="1" applyNumberFormat="1" applyFont="1" applyFill="1" applyBorder="1" applyAlignment="1">
      <alignment horizontal="center" vertical="center" wrapText="1"/>
    </xf>
    <xf numFmtId="164" fontId="8" fillId="0" borderId="0" xfId="1" applyNumberFormat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17" fontId="5" fillId="0" borderId="0" xfId="1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Alignment="1">
      <alignment horizontal="center" vertical="center" wrapText="1"/>
    </xf>
    <xf numFmtId="0" fontId="5" fillId="2" borderId="0" xfId="1" applyFont="1" applyFill="1" applyAlignment="1">
      <alignment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textRotation="90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textRotation="90" wrapText="1"/>
    </xf>
    <xf numFmtId="0" fontId="8" fillId="0" borderId="1" xfId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17" fontId="8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textRotation="90" wrapText="1"/>
    </xf>
    <xf numFmtId="164" fontId="8" fillId="0" borderId="2" xfId="1" applyNumberFormat="1" applyFont="1" applyFill="1" applyBorder="1" applyAlignment="1">
      <alignment horizontal="center" vertical="center" textRotation="90" wrapText="1"/>
    </xf>
    <xf numFmtId="0" fontId="8" fillId="0" borderId="0" xfId="1" applyFont="1" applyFill="1" applyAlignment="1">
      <alignment vertical="center" wrapText="1"/>
    </xf>
    <xf numFmtId="164" fontId="8" fillId="0" borderId="0" xfId="1" applyNumberFormat="1" applyFont="1" applyFill="1" applyAlignment="1">
      <alignment vertical="center" wrapText="1"/>
    </xf>
    <xf numFmtId="0" fontId="8" fillId="0" borderId="5" xfId="1" applyFont="1" applyFill="1" applyBorder="1" applyAlignment="1">
      <alignment horizontal="center" vertical="center" textRotation="90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164" fontId="8" fillId="0" borderId="5" xfId="1" applyNumberFormat="1" applyFont="1" applyFill="1" applyBorder="1" applyAlignment="1">
      <alignment horizontal="center" vertical="center" textRotation="90" wrapText="1"/>
    </xf>
    <xf numFmtId="0" fontId="8" fillId="0" borderId="8" xfId="1" applyFont="1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 vertical="center" textRotation="90" wrapText="1"/>
    </xf>
    <xf numFmtId="0" fontId="8" fillId="0" borderId="1" xfId="1" applyFont="1" applyFill="1" applyBorder="1" applyAlignment="1">
      <alignment horizontal="center" vertical="center" textRotation="90" wrapText="1"/>
    </xf>
    <xf numFmtId="164" fontId="8" fillId="0" borderId="1" xfId="1" applyNumberFormat="1" applyFont="1" applyFill="1" applyBorder="1" applyAlignment="1">
      <alignment horizontal="center" vertical="center" textRotation="90" wrapText="1"/>
    </xf>
    <xf numFmtId="17" fontId="8" fillId="0" borderId="1" xfId="1" applyNumberFormat="1" applyFont="1" applyFill="1" applyBorder="1" applyAlignment="1">
      <alignment horizontal="center" vertical="center" textRotation="90" wrapText="1"/>
    </xf>
    <xf numFmtId="164" fontId="8" fillId="0" borderId="8" xfId="1" applyNumberFormat="1" applyFont="1" applyFill="1" applyBorder="1" applyAlignment="1">
      <alignment horizontal="center" vertical="center" textRotation="90" wrapText="1"/>
    </xf>
    <xf numFmtId="1" fontId="8" fillId="0" borderId="1" xfId="1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1" fontId="8" fillId="0" borderId="0" xfId="1" applyNumberFormat="1" applyFont="1" applyFill="1" applyAlignment="1">
      <alignment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 wrapText="1"/>
    </xf>
    <xf numFmtId="17" fontId="11" fillId="0" borderId="1" xfId="1" applyNumberFormat="1" applyFont="1" applyFill="1" applyBorder="1" applyAlignment="1">
      <alignment horizontal="center" vertical="center" wrapText="1"/>
    </xf>
    <xf numFmtId="2" fontId="11" fillId="2" borderId="0" xfId="1" applyNumberFormat="1" applyFont="1" applyFill="1" applyAlignment="1">
      <alignment vertical="center" wrapText="1"/>
    </xf>
    <xf numFmtId="166" fontId="11" fillId="2" borderId="0" xfId="1" applyNumberFormat="1" applyFont="1" applyFill="1" applyAlignment="1">
      <alignment vertical="center" wrapText="1"/>
    </xf>
    <xf numFmtId="0" fontId="11" fillId="2" borderId="0" xfId="1" applyFont="1" applyFill="1" applyAlignment="1">
      <alignment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7" fontId="5" fillId="0" borderId="1" xfId="1" applyNumberFormat="1" applyFont="1" applyFill="1" applyBorder="1" applyAlignment="1">
      <alignment horizontal="center" vertical="center" wrapText="1"/>
    </xf>
    <xf numFmtId="2" fontId="5" fillId="2" borderId="0" xfId="1" applyNumberFormat="1" applyFont="1" applyFill="1" applyAlignment="1">
      <alignment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2" fontId="5" fillId="0" borderId="0" xfId="1" applyNumberFormat="1" applyFont="1" applyFill="1" applyAlignment="1">
      <alignment vertical="center" wrapText="1"/>
    </xf>
    <xf numFmtId="164" fontId="5" fillId="0" borderId="9" xfId="1" applyNumberFormat="1" applyFont="1" applyFill="1" applyBorder="1" applyAlignment="1">
      <alignment horizontal="center" vertical="center" wrapText="1"/>
    </xf>
    <xf numFmtId="164" fontId="5" fillId="0" borderId="9" xfId="1" applyNumberFormat="1" applyFont="1" applyFill="1" applyBorder="1" applyAlignment="1">
      <alignment horizontal="center" wrapText="1"/>
    </xf>
    <xf numFmtId="166" fontId="11" fillId="0" borderId="0" xfId="1" applyNumberFormat="1" applyFont="1" applyFill="1" applyAlignment="1">
      <alignment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49" fontId="8" fillId="0" borderId="0" xfId="1" applyNumberFormat="1" applyFont="1" applyFill="1" applyBorder="1" applyAlignment="1">
      <alignment horizontal="center" vertical="center" wrapText="1"/>
    </xf>
    <xf numFmtId="17" fontId="5" fillId="0" borderId="0" xfId="1" applyNumberFormat="1" applyFont="1" applyFill="1" applyAlignment="1">
      <alignment horizontal="center" vertical="center" wrapText="1"/>
    </xf>
    <xf numFmtId="164" fontId="5" fillId="0" borderId="0" xfId="1" applyNumberFormat="1" applyFont="1" applyFill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0;&#1086;&#1088;&#1088;&#1077;&#1082;&#1090;&#1080;&#1088;&#1086;&#1074;&#1082;&#1072;%201%20&#1048;&#1055;%202024/&#1060;&#1086;&#1088;&#1084;&#1099;%20&#1087;&#1086;%20&#1055;&#1088;&#1080;&#1082;&#1072;&#1079;&#1091;%20380%20&#1048;&#1055;%202020-2024%20-&#1082;&#1086;&#1088;&#1088;&#1077;&#1082;&#1090;&#1080;&#1088;&#1086;&#1074;&#1082;&#1072;%20&#1048;&#1055;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018_1037000158513_01_1_69_"/>
      <sheetName val="D1018_1037000158513_01_2_69"/>
      <sheetName val="D1018_1037000158513_01_3_69"/>
      <sheetName val="I0427_1037000158513_01_3_69"/>
      <sheetName val="D1018_1037000158513_01_5_69"/>
      <sheetName val="I0427_1037000158513_02_0_69_"/>
      <sheetName val="I0427_1037000158513_03_0_69_"/>
      <sheetName val="I0427_1037000158513_04_0_69_"/>
      <sheetName val="5"/>
      <sheetName val="I0427_1037000158513_05_0_69_"/>
      <sheetName val="I0427_1037000158513_06_0_69_"/>
      <sheetName val="I0427_1037000158513_07_0_69_"/>
      <sheetName val="I0427_1037000158513_08_0_69_"/>
      <sheetName val="I0427_1037000158513_09_0_69_"/>
      <sheetName val="I0427_1037000158513_10_0_69_"/>
      <sheetName val="I0427_1037000158513_11_1_69_"/>
      <sheetName val="I0427_1037000158513_11_2_69_"/>
      <sheetName val="I0427_1037000158513_11_3_69_"/>
      <sheetName val="I0427_1037000158513_12_0_69_"/>
      <sheetName val="I0427_1037000158513_13_0_69_"/>
      <sheetName val="I0427_1037000158513_14_0_69_"/>
      <sheetName val="I0427_1037000158513_15_0_69_"/>
      <sheetName val="I0427_1037000158513_16_0_69_"/>
      <sheetName val="I0427_1037000158513_17_0_69_"/>
      <sheetName val="I0427_1037000158513_18_0_69_"/>
      <sheetName val="I0427_1037000158513_19_0_69_"/>
    </sheetNames>
    <sheetDataSet>
      <sheetData sheetId="0"/>
      <sheetData sheetId="1"/>
      <sheetData sheetId="2"/>
      <sheetData sheetId="3"/>
      <sheetData sheetId="4"/>
      <sheetData sheetId="5"/>
      <sheetData sheetId="6">
        <row r="48">
          <cell r="V48">
            <v>10.28799946</v>
          </cell>
          <cell r="AH48">
            <v>0</v>
          </cell>
        </row>
        <row r="49">
          <cell r="V49">
            <v>29.653723540000001</v>
          </cell>
          <cell r="AH49">
            <v>0</v>
          </cell>
          <cell r="AL49">
            <v>5.0559230039200012</v>
          </cell>
        </row>
        <row r="50">
          <cell r="V50">
            <v>24.596839630000002</v>
          </cell>
          <cell r="AH50">
            <v>0</v>
          </cell>
        </row>
        <row r="51">
          <cell r="V51">
            <v>23.79895595</v>
          </cell>
          <cell r="AH51">
            <v>0</v>
          </cell>
        </row>
        <row r="52">
          <cell r="V52">
            <v>19.94338226</v>
          </cell>
          <cell r="AH52">
            <v>0</v>
          </cell>
          <cell r="AL52">
            <v>0</v>
          </cell>
        </row>
        <row r="53">
          <cell r="V53">
            <v>22.591303329999999</v>
          </cell>
        </row>
        <row r="54">
          <cell r="V54">
            <v>22.082193329999999</v>
          </cell>
          <cell r="AH54">
            <v>0</v>
          </cell>
        </row>
        <row r="60">
          <cell r="V60">
            <v>134.04601094</v>
          </cell>
          <cell r="AH60">
            <v>0</v>
          </cell>
          <cell r="AL60">
            <v>0</v>
          </cell>
        </row>
        <row r="61">
          <cell r="V61">
            <v>56.18039941</v>
          </cell>
        </row>
        <row r="66">
          <cell r="V66">
            <v>29.72514662</v>
          </cell>
          <cell r="AH66">
            <v>0</v>
          </cell>
          <cell r="AL66">
            <v>0</v>
          </cell>
        </row>
        <row r="67">
          <cell r="V67">
            <v>120.89114639456</v>
          </cell>
          <cell r="AL67">
            <v>0</v>
          </cell>
        </row>
        <row r="77">
          <cell r="V77">
            <v>5.3712594500000002</v>
          </cell>
          <cell r="AH77">
            <v>0</v>
          </cell>
        </row>
        <row r="79">
          <cell r="V79">
            <v>149.41593610000001</v>
          </cell>
        </row>
        <row r="80">
          <cell r="V80">
            <v>32.629049457940006</v>
          </cell>
        </row>
        <row r="81">
          <cell r="V81">
            <v>8.6394070200000002</v>
          </cell>
          <cell r="AH81">
            <v>0</v>
          </cell>
        </row>
        <row r="82">
          <cell r="V82">
            <v>47.373517759999999</v>
          </cell>
          <cell r="AH82">
            <v>0</v>
          </cell>
          <cell r="AL82">
            <v>0</v>
          </cell>
        </row>
        <row r="83">
          <cell r="V83">
            <v>0</v>
          </cell>
        </row>
        <row r="84">
          <cell r="V84">
            <v>0</v>
          </cell>
        </row>
        <row r="85">
          <cell r="V85">
            <v>0</v>
          </cell>
        </row>
        <row r="86">
          <cell r="V86">
            <v>0</v>
          </cell>
          <cell r="AH86">
            <v>0</v>
          </cell>
        </row>
        <row r="87">
          <cell r="V87">
            <v>0</v>
          </cell>
        </row>
        <row r="88">
          <cell r="V88">
            <v>0</v>
          </cell>
        </row>
        <row r="89">
          <cell r="V89">
            <v>0</v>
          </cell>
        </row>
        <row r="92">
          <cell r="V92">
            <v>38.109457669999998</v>
          </cell>
          <cell r="AH92">
            <v>0</v>
          </cell>
          <cell r="AL92">
            <v>15.167833333333334</v>
          </cell>
        </row>
        <row r="93">
          <cell r="V93">
            <v>6.3066440699999999</v>
          </cell>
          <cell r="AH93">
            <v>0</v>
          </cell>
        </row>
        <row r="94">
          <cell r="V94">
            <v>5.2955108200000005</v>
          </cell>
          <cell r="AL94">
            <v>1.6404166666666666</v>
          </cell>
        </row>
        <row r="95">
          <cell r="V95">
            <v>0.28688249999999998</v>
          </cell>
          <cell r="AH95">
            <v>0</v>
          </cell>
        </row>
        <row r="96">
          <cell r="V96">
            <v>8.1421540400000012</v>
          </cell>
          <cell r="AL96">
            <v>2.8353433333333338</v>
          </cell>
        </row>
        <row r="97">
          <cell r="V97">
            <v>2.06178843</v>
          </cell>
          <cell r="AL97">
            <v>0</v>
          </cell>
        </row>
        <row r="98">
          <cell r="V98">
            <v>1.1210746899999999</v>
          </cell>
          <cell r="AH98">
            <v>0</v>
          </cell>
        </row>
        <row r="99">
          <cell r="V99">
            <v>1.7396678000000001</v>
          </cell>
          <cell r="AH99">
            <v>0</v>
          </cell>
        </row>
        <row r="100">
          <cell r="V100">
            <v>1.34821334</v>
          </cell>
          <cell r="AH100">
            <v>0</v>
          </cell>
        </row>
        <row r="101">
          <cell r="V101">
            <v>1.4901641999999999</v>
          </cell>
          <cell r="AH101">
            <v>0</v>
          </cell>
        </row>
        <row r="102">
          <cell r="V102">
            <v>0</v>
          </cell>
          <cell r="AH102">
            <v>0</v>
          </cell>
        </row>
        <row r="103">
          <cell r="V103">
            <v>14.25323601</v>
          </cell>
        </row>
        <row r="104">
          <cell r="V104">
            <v>0</v>
          </cell>
        </row>
        <row r="105">
          <cell r="V105">
            <v>0</v>
          </cell>
          <cell r="AH105">
            <v>0</v>
          </cell>
        </row>
        <row r="106">
          <cell r="V106">
            <v>0</v>
          </cell>
        </row>
        <row r="107">
          <cell r="V107">
            <v>0</v>
          </cell>
        </row>
        <row r="108">
          <cell r="V108">
            <v>0</v>
          </cell>
        </row>
        <row r="109">
          <cell r="V109">
            <v>0</v>
          </cell>
        </row>
        <row r="110">
          <cell r="V110">
            <v>0</v>
          </cell>
        </row>
        <row r="111">
          <cell r="V111">
            <v>4.8</v>
          </cell>
          <cell r="AH111">
            <v>0</v>
          </cell>
        </row>
        <row r="112">
          <cell r="V112">
            <v>2</v>
          </cell>
          <cell r="AH112">
            <v>0</v>
          </cell>
        </row>
        <row r="113">
          <cell r="V113">
            <v>2</v>
          </cell>
          <cell r="AH113">
            <v>2</v>
          </cell>
        </row>
        <row r="114">
          <cell r="V114">
            <v>2</v>
          </cell>
          <cell r="AH114">
            <v>0</v>
          </cell>
        </row>
        <row r="115">
          <cell r="V115">
            <v>2</v>
          </cell>
          <cell r="AH115">
            <v>0</v>
          </cell>
          <cell r="AL115">
            <v>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  <pageSetUpPr fitToPage="1"/>
  </sheetPr>
  <dimension ref="A1:DF116"/>
  <sheetViews>
    <sheetView tabSelected="1" view="pageBreakPreview" zoomScale="75" zoomScaleNormal="75" zoomScaleSheetLayoutView="75" workbookViewId="0">
      <pane xSplit="25" ySplit="19" topLeftCell="Z20" activePane="bottomRight" state="frozen"/>
      <selection pane="topRight" activeCell="Z1" sqref="Z1"/>
      <selection pane="bottomLeft" activeCell="A20" sqref="A20"/>
      <selection pane="bottomRight" activeCell="Q22" sqref="Q22"/>
    </sheetView>
  </sheetViews>
  <sheetFormatPr defaultRowHeight="12.75" outlineLevelRow="1" outlineLevelCol="1" x14ac:dyDescent="0.25"/>
  <cols>
    <col min="1" max="1" width="12.140625" style="12" customWidth="1"/>
    <col min="2" max="2" width="37.5703125" style="12" customWidth="1"/>
    <col min="3" max="3" width="14.140625" style="11" customWidth="1"/>
    <col min="4" max="13" width="3.7109375" style="11" hidden="1" customWidth="1" outlineLevel="1"/>
    <col min="14" max="14" width="6.28515625" style="11" customWidth="1" collapsed="1"/>
    <col min="15" max="16" width="6.85546875" style="11" customWidth="1"/>
    <col min="17" max="17" width="8.7109375" style="11" customWidth="1"/>
    <col min="18" max="18" width="14.7109375" style="11" hidden="1" customWidth="1"/>
    <col min="19" max="19" width="11.140625" style="10" customWidth="1"/>
    <col min="20" max="20" width="12" style="10" customWidth="1"/>
    <col min="21" max="21" width="7.42578125" style="78" customWidth="1"/>
    <col min="22" max="22" width="14" style="11" hidden="1" customWidth="1"/>
    <col min="23" max="23" width="9.42578125" style="10" customWidth="1"/>
    <col min="24" max="24" width="12.5703125" style="10" customWidth="1"/>
    <col min="25" max="25" width="8.28515625" style="10" customWidth="1"/>
    <col min="26" max="26" width="7.42578125" style="10" customWidth="1"/>
    <col min="27" max="27" width="9.28515625" style="10" customWidth="1"/>
    <col min="28" max="30" width="10.7109375" style="10" customWidth="1"/>
    <col min="31" max="31" width="11.140625" style="10" customWidth="1"/>
    <col min="32" max="32" width="14.140625" style="10" customWidth="1"/>
    <col min="33" max="33" width="12.5703125" style="10" customWidth="1"/>
    <col min="34" max="34" width="13.140625" style="10" customWidth="1"/>
    <col min="35" max="35" width="10.7109375" style="10" customWidth="1"/>
    <col min="36" max="36" width="14.42578125" style="10" customWidth="1"/>
    <col min="37" max="37" width="8.7109375" style="10" customWidth="1"/>
    <col min="38" max="38" width="6.7109375" style="10" customWidth="1" outlineLevel="1"/>
    <col min="39" max="39" width="9.140625" style="10" customWidth="1" outlineLevel="1"/>
    <col min="40" max="40" width="12.42578125" style="10" customWidth="1" outlineLevel="1"/>
    <col min="41" max="41" width="7" style="10" customWidth="1" outlineLevel="1"/>
    <col min="42" max="42" width="8" style="10" customWidth="1"/>
    <col min="43" max="43" width="6.7109375" style="10" customWidth="1"/>
    <col min="44" max="44" width="11.85546875" style="10" customWidth="1"/>
    <col min="45" max="45" width="13.42578125" style="10" customWidth="1"/>
    <col min="46" max="46" width="8" style="10" customWidth="1"/>
    <col min="47" max="47" width="9" style="10" customWidth="1"/>
    <col min="48" max="48" width="7.42578125" style="10" customWidth="1"/>
    <col min="49" max="49" width="10.140625" style="10" customWidth="1"/>
    <col min="50" max="50" width="12.28515625" style="10" customWidth="1"/>
    <col min="51" max="51" width="6.85546875" style="10" customWidth="1"/>
    <col min="52" max="52" width="9.5703125" style="10" customWidth="1"/>
    <col min="53" max="53" width="6.42578125" style="10" customWidth="1"/>
    <col min="54" max="54" width="9.85546875" style="10" customWidth="1"/>
    <col min="55" max="55" width="11.7109375" style="10" customWidth="1"/>
    <col min="56" max="56" width="7.7109375" style="10" customWidth="1"/>
    <col min="57" max="57" width="9.140625" style="10" customWidth="1"/>
    <col min="58" max="58" width="7" style="10" customWidth="1"/>
    <col min="59" max="59" width="10.140625" style="10" customWidth="1"/>
    <col min="60" max="60" width="11.85546875" style="10" customWidth="1"/>
    <col min="61" max="61" width="9" style="10" customWidth="1"/>
    <col min="62" max="63" width="8.28515625" style="10" customWidth="1"/>
    <col min="64" max="64" width="10.5703125" style="10" customWidth="1"/>
    <col min="65" max="65" width="11.140625" style="10" customWidth="1"/>
    <col min="66" max="66" width="8.28515625" style="10" customWidth="1"/>
    <col min="67" max="67" width="17.28515625" style="10" customWidth="1"/>
    <col min="68" max="68" width="8.28515625" style="10" customWidth="1"/>
    <col min="69" max="69" width="10" style="10" customWidth="1"/>
    <col min="70" max="70" width="14.5703125" style="10" customWidth="1"/>
    <col min="71" max="71" width="8.28515625" style="10" customWidth="1"/>
    <col min="72" max="72" width="13.85546875" style="10" customWidth="1"/>
    <col min="73" max="73" width="8.28515625" style="10" customWidth="1"/>
    <col min="74" max="74" width="9.85546875" style="10" customWidth="1"/>
    <col min="75" max="75" width="18.140625" style="10" customWidth="1"/>
    <col min="76" max="76" width="8.28515625" style="10" customWidth="1"/>
    <col min="77" max="77" width="11.5703125" style="10" customWidth="1"/>
    <col min="78" max="81" width="8.28515625" style="10" customWidth="1"/>
    <col min="82" max="82" width="11.85546875" style="10" customWidth="1"/>
    <col min="83" max="86" width="8.28515625" style="10" customWidth="1"/>
    <col min="87" max="87" width="10.7109375" style="10" customWidth="1"/>
    <col min="88" max="91" width="8.28515625" style="10" customWidth="1"/>
    <col min="92" max="92" width="9.28515625" style="10" customWidth="1"/>
    <col min="93" max="94" width="8.28515625" style="10" customWidth="1"/>
    <col min="95" max="95" width="13.42578125" style="10" customWidth="1"/>
    <col min="96" max="96" width="8.28515625" style="10" customWidth="1"/>
    <col min="97" max="97" width="9.42578125" style="10" customWidth="1"/>
    <col min="98" max="98" width="7" style="10" customWidth="1"/>
    <col min="99" max="99" width="10.85546875" style="10" customWidth="1"/>
    <col min="100" max="100" width="12.85546875" style="10" customWidth="1"/>
    <col min="101" max="101" width="8.42578125" style="10" customWidth="1"/>
    <col min="102" max="102" width="11.7109375" style="10" customWidth="1"/>
    <col min="103" max="103" width="6.7109375" style="10" customWidth="1"/>
    <col min="104" max="104" width="10.7109375" style="10" customWidth="1"/>
    <col min="105" max="105" width="11.85546875" style="10" customWidth="1"/>
    <col min="106" max="106" width="8.140625" style="10" customWidth="1"/>
    <col min="107" max="107" width="33.85546875" style="11" customWidth="1"/>
    <col min="108" max="108" width="9.28515625" style="12" customWidth="1"/>
    <col min="109" max="109" width="13.42578125" style="79" customWidth="1"/>
    <col min="110" max="16384" width="9.140625" style="12"/>
  </cols>
  <sheetData>
    <row r="1" spans="1:109" s="1" customFormat="1" ht="18.75" customHeight="1" x14ac:dyDescent="0.25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4"/>
      <c r="V1" s="2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5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6" t="s">
        <v>0</v>
      </c>
      <c r="DE1" s="5"/>
    </row>
    <row r="2" spans="1:109" s="1" customFormat="1" ht="19.5" customHeight="1" outlineLevel="1" x14ac:dyDescent="0.25"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3"/>
      <c r="T2" s="3"/>
      <c r="U2" s="4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5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6" t="s">
        <v>1</v>
      </c>
    </row>
    <row r="3" spans="1:109" s="1" customFormat="1" ht="15.75" customHeight="1" outlineLevel="1" x14ac:dyDescent="0.25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"/>
      <c r="T3" s="3"/>
      <c r="U3" s="4"/>
      <c r="V3" s="2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5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6" t="s">
        <v>2</v>
      </c>
    </row>
    <row r="4" spans="1:109" ht="20.25" customHeight="1" outlineLevel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8"/>
      <c r="T4" s="8"/>
      <c r="U4" s="9"/>
      <c r="V4" s="7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DE4" s="12"/>
    </row>
    <row r="5" spans="1:109" ht="18" customHeight="1" outlineLevel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8"/>
      <c r="T5" s="8"/>
      <c r="U5" s="9"/>
      <c r="V5" s="7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4"/>
      <c r="DE5" s="12"/>
    </row>
    <row r="6" spans="1:109" ht="16.5" customHeight="1" outlineLevel="1" x14ac:dyDescent="0.25">
      <c r="A6" s="15" t="s">
        <v>4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6"/>
      <c r="T6" s="16"/>
      <c r="U6" s="17"/>
      <c r="V6" s="15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4"/>
      <c r="DE6" s="12"/>
    </row>
    <row r="7" spans="1:109" ht="16.5" customHeight="1" outlineLevel="1" x14ac:dyDescent="0.25">
      <c r="A7" s="18" t="s">
        <v>5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9"/>
      <c r="T7" s="19"/>
      <c r="U7" s="20"/>
      <c r="V7" s="18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2"/>
      <c r="DE7" s="12"/>
    </row>
    <row r="8" spans="1:109" ht="18" customHeight="1" outlineLevel="1" x14ac:dyDescent="0.25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4"/>
      <c r="T8" s="24"/>
      <c r="U8" s="25"/>
      <c r="V8" s="23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DC8" s="14"/>
      <c r="DE8" s="12"/>
    </row>
    <row r="9" spans="1:109" ht="18" customHeight="1" outlineLevel="1" x14ac:dyDescent="0.25">
      <c r="A9" s="15" t="s">
        <v>6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6"/>
      <c r="T9" s="16"/>
      <c r="U9" s="17"/>
      <c r="V9" s="15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4"/>
      <c r="DE9" s="12"/>
    </row>
    <row r="10" spans="1:109" ht="18.75" customHeight="1" outlineLevel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8"/>
      <c r="T10" s="8"/>
      <c r="U10" s="9"/>
      <c r="V10" s="7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4"/>
      <c r="DE10" s="12"/>
    </row>
    <row r="11" spans="1:109" ht="18" hidden="1" customHeight="1" outlineLevel="1" x14ac:dyDescent="0.25">
      <c r="S11" s="10">
        <f>SUBTOTAL(9,S48:S115)</f>
        <v>284.14668008858808</v>
      </c>
      <c r="T11" s="10">
        <f>SUBTOTAL(9,T48:T115)</f>
        <v>2122.5757002617552</v>
      </c>
      <c r="U11" s="10"/>
      <c r="V11" s="10">
        <f>SUBTOTAL(9,V48:V115)</f>
        <v>0</v>
      </c>
      <c r="W11" s="10">
        <f>SUBTOTAL(9,W48:W115)</f>
        <v>292.14365373893526</v>
      </c>
      <c r="X11" s="26">
        <f>SUBTOTAL(9,X48:X115)</f>
        <v>2335.4640617138648</v>
      </c>
      <c r="Z11" s="10">
        <f t="shared" ref="Z11:CK11" si="0">SUBTOTAL(9,Z48:Z115)</f>
        <v>0</v>
      </c>
      <c r="AA11" s="10">
        <f t="shared" si="0"/>
        <v>0</v>
      </c>
      <c r="AB11" s="10">
        <f t="shared" si="0"/>
        <v>2485.4655573666805</v>
      </c>
      <c r="AC11" s="10">
        <f t="shared" si="0"/>
        <v>2906.6358012625396</v>
      </c>
      <c r="AD11" s="10">
        <f t="shared" si="0"/>
        <v>2603.1196584930321</v>
      </c>
      <c r="AE11" s="10">
        <f t="shared" si="0"/>
        <v>3055.3701412037012</v>
      </c>
      <c r="AF11" s="26">
        <f t="shared" si="0"/>
        <v>2122.5757002507553</v>
      </c>
      <c r="AG11" s="26">
        <f t="shared" si="0"/>
        <v>1873.3403710992316</v>
      </c>
      <c r="AH11" s="26">
        <f t="shared" si="0"/>
        <v>2222.2884326194726</v>
      </c>
      <c r="AI11" s="10">
        <f t="shared" si="0"/>
        <v>478.28014663999994</v>
      </c>
      <c r="AJ11" s="10">
        <f t="shared" si="0"/>
        <v>423.52342509723206</v>
      </c>
      <c r="AK11" s="10">
        <f t="shared" si="0"/>
        <v>0</v>
      </c>
      <c r="AL11" s="10">
        <f t="shared" si="0"/>
        <v>0</v>
      </c>
      <c r="AM11" s="10">
        <f t="shared" si="0"/>
        <v>0</v>
      </c>
      <c r="AN11" s="10">
        <f t="shared" si="0"/>
        <v>0</v>
      </c>
      <c r="AO11" s="10">
        <f t="shared" si="0"/>
        <v>0</v>
      </c>
      <c r="AP11" s="10">
        <f t="shared" si="0"/>
        <v>0</v>
      </c>
      <c r="AQ11" s="10">
        <f t="shared" si="0"/>
        <v>0</v>
      </c>
      <c r="AR11" s="10">
        <f t="shared" si="0"/>
        <v>0</v>
      </c>
      <c r="AS11" s="10">
        <f t="shared" si="0"/>
        <v>0</v>
      </c>
      <c r="AT11" s="10">
        <f t="shared" si="0"/>
        <v>0</v>
      </c>
      <c r="AU11" s="10">
        <f t="shared" si="0"/>
        <v>327.83407786105613</v>
      </c>
      <c r="AV11" s="10">
        <f t="shared" si="0"/>
        <v>0</v>
      </c>
      <c r="AW11" s="10">
        <f t="shared" si="0"/>
        <v>0</v>
      </c>
      <c r="AX11" s="10">
        <f t="shared" si="0"/>
        <v>327.83407786105613</v>
      </c>
      <c r="AY11" s="10">
        <f t="shared" si="0"/>
        <v>0</v>
      </c>
      <c r="AZ11" s="10">
        <f t="shared" si="0"/>
        <v>297.29387985600005</v>
      </c>
      <c r="BA11" s="10">
        <f t="shared" si="0"/>
        <v>0</v>
      </c>
      <c r="BB11" s="10">
        <f t="shared" si="0"/>
        <v>0</v>
      </c>
      <c r="BC11" s="10">
        <f t="shared" si="0"/>
        <v>297.29387985600005</v>
      </c>
      <c r="BD11" s="10">
        <f t="shared" si="0"/>
        <v>0</v>
      </c>
      <c r="BE11" s="10">
        <f t="shared" si="0"/>
        <v>457.37877253000005</v>
      </c>
      <c r="BF11" s="10">
        <f t="shared" si="0"/>
        <v>0</v>
      </c>
      <c r="BG11" s="10">
        <f t="shared" si="0"/>
        <v>0</v>
      </c>
      <c r="BH11" s="10">
        <f t="shared" si="0"/>
        <v>457.37877253000005</v>
      </c>
      <c r="BI11" s="10">
        <f t="shared" si="0"/>
        <v>0</v>
      </c>
      <c r="BJ11" s="10">
        <f t="shared" si="0"/>
        <v>299.56501610399994</v>
      </c>
      <c r="BK11" s="10">
        <f t="shared" si="0"/>
        <v>0</v>
      </c>
      <c r="BL11" s="10">
        <f t="shared" si="0"/>
        <v>0</v>
      </c>
      <c r="BM11" s="10">
        <f t="shared" si="0"/>
        <v>299.56501610399994</v>
      </c>
      <c r="BN11" s="10">
        <f t="shared" si="0"/>
        <v>0</v>
      </c>
      <c r="BO11" s="26">
        <f t="shared" si="0"/>
        <v>431.29255977199989</v>
      </c>
      <c r="BP11" s="10">
        <f t="shared" si="0"/>
        <v>0</v>
      </c>
      <c r="BQ11" s="10">
        <f t="shared" si="0"/>
        <v>0</v>
      </c>
      <c r="BR11" s="26">
        <f t="shared" si="0"/>
        <v>431.29255977199989</v>
      </c>
      <c r="BS11" s="10">
        <f t="shared" si="0"/>
        <v>0</v>
      </c>
      <c r="BT11" s="26">
        <f t="shared" si="0"/>
        <v>305.01818755999983</v>
      </c>
      <c r="BU11" s="10">
        <f t="shared" si="0"/>
        <v>0</v>
      </c>
      <c r="BV11" s="10">
        <f t="shared" si="0"/>
        <v>0</v>
      </c>
      <c r="BW11" s="10">
        <f t="shared" si="0"/>
        <v>305.01818755999983</v>
      </c>
      <c r="BX11" s="10">
        <f t="shared" si="0"/>
        <v>0</v>
      </c>
      <c r="BY11" s="10">
        <f t="shared" si="0"/>
        <v>427.79014344769837</v>
      </c>
      <c r="BZ11" s="10">
        <f t="shared" si="0"/>
        <v>0</v>
      </c>
      <c r="CA11" s="10">
        <f t="shared" si="0"/>
        <v>0</v>
      </c>
      <c r="CB11" s="10">
        <f t="shared" si="0"/>
        <v>427.79014344769837</v>
      </c>
      <c r="CC11" s="10">
        <f t="shared" si="0"/>
        <v>0</v>
      </c>
      <c r="CD11" s="10">
        <f t="shared" si="0"/>
        <v>547.93986248199985</v>
      </c>
      <c r="CE11" s="10">
        <f t="shared" si="0"/>
        <v>0</v>
      </c>
      <c r="CF11" s="10">
        <f t="shared" si="0"/>
        <v>0</v>
      </c>
      <c r="CG11" s="10">
        <f t="shared" si="0"/>
        <v>547.93986248199985</v>
      </c>
      <c r="CH11" s="10">
        <f t="shared" si="0"/>
        <v>0</v>
      </c>
      <c r="CI11" s="10">
        <f t="shared" si="0"/>
        <v>478.28014663999994</v>
      </c>
      <c r="CJ11" s="10">
        <f t="shared" si="0"/>
        <v>0</v>
      </c>
      <c r="CK11" s="10">
        <f t="shared" si="0"/>
        <v>0</v>
      </c>
      <c r="CL11" s="10">
        <f t="shared" ref="CL11:DE11" si="1">SUBTOTAL(9,CL48:CL115)</f>
        <v>478.28014663999994</v>
      </c>
      <c r="CM11" s="10">
        <f t="shared" si="1"/>
        <v>0</v>
      </c>
      <c r="CN11" s="10">
        <f t="shared" si="1"/>
        <v>423.52342509723206</v>
      </c>
      <c r="CO11" s="10">
        <f t="shared" si="1"/>
        <v>0</v>
      </c>
      <c r="CP11" s="10">
        <f t="shared" si="1"/>
        <v>0</v>
      </c>
      <c r="CQ11" s="10">
        <f t="shared" si="1"/>
        <v>423.52342509723206</v>
      </c>
      <c r="CR11" s="10">
        <f t="shared" si="1"/>
        <v>0</v>
      </c>
      <c r="CS11" s="10">
        <f t="shared" si="1"/>
        <v>2122.5757002507553</v>
      </c>
      <c r="CT11" s="10">
        <f t="shared" si="1"/>
        <v>0</v>
      </c>
      <c r="CU11" s="10">
        <f t="shared" si="1"/>
        <v>0</v>
      </c>
      <c r="CV11" s="10">
        <f t="shared" si="1"/>
        <v>2122.5757002507553</v>
      </c>
      <c r="CW11" s="10">
        <f t="shared" si="1"/>
        <v>0</v>
      </c>
      <c r="CX11" s="10">
        <f t="shared" si="1"/>
        <v>1873.3403710992316</v>
      </c>
      <c r="CY11" s="10">
        <f t="shared" si="1"/>
        <v>0</v>
      </c>
      <c r="CZ11" s="10">
        <f t="shared" si="1"/>
        <v>0</v>
      </c>
      <c r="DA11" s="10">
        <f t="shared" si="1"/>
        <v>1873.3403710992316</v>
      </c>
      <c r="DB11" s="10">
        <f t="shared" si="1"/>
        <v>0</v>
      </c>
      <c r="DC11" s="10">
        <f t="shared" si="1"/>
        <v>0</v>
      </c>
      <c r="DD11" s="10">
        <f t="shared" si="1"/>
        <v>2059.8933588007553</v>
      </c>
      <c r="DE11" s="10">
        <f t="shared" si="1"/>
        <v>2124.0070191442887</v>
      </c>
    </row>
    <row r="12" spans="1:109" s="27" customFormat="1" ht="20.25" customHeight="1" outlineLevel="1" x14ac:dyDescent="0.25">
      <c r="A12" s="12"/>
      <c r="B12" s="12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</row>
    <row r="13" spans="1:109" s="27" customFormat="1" ht="20.25" customHeight="1" outlineLevel="1" x14ac:dyDescent="0.25">
      <c r="A13" s="12"/>
      <c r="B13" s="12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</row>
    <row r="14" spans="1:109" s="27" customFormat="1" ht="18.75" customHeight="1" outlineLevel="1" x14ac:dyDescent="0.25">
      <c r="A14" s="12"/>
      <c r="B14" s="12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</row>
    <row r="15" spans="1:109" s="38" customFormat="1" ht="99.75" customHeight="1" x14ac:dyDescent="0.25">
      <c r="A15" s="28" t="s">
        <v>7</v>
      </c>
      <c r="B15" s="28" t="s">
        <v>8</v>
      </c>
      <c r="C15" s="29" t="s">
        <v>9</v>
      </c>
      <c r="D15" s="30" t="s">
        <v>9</v>
      </c>
      <c r="E15" s="31"/>
      <c r="F15" s="31"/>
      <c r="G15" s="31"/>
      <c r="H15" s="31"/>
      <c r="I15" s="31"/>
      <c r="J15" s="31"/>
      <c r="K15" s="31"/>
      <c r="L15" s="31"/>
      <c r="M15" s="31"/>
      <c r="N15" s="32" t="s">
        <v>10</v>
      </c>
      <c r="O15" s="32" t="s">
        <v>11</v>
      </c>
      <c r="P15" s="28" t="s">
        <v>12</v>
      </c>
      <c r="Q15" s="28"/>
      <c r="R15" s="33"/>
      <c r="S15" s="34" t="s">
        <v>13</v>
      </c>
      <c r="T15" s="34"/>
      <c r="U15" s="35"/>
      <c r="V15" s="28"/>
      <c r="W15" s="34"/>
      <c r="X15" s="34"/>
      <c r="Y15" s="34"/>
      <c r="Z15" s="36" t="s">
        <v>14</v>
      </c>
      <c r="AA15" s="37" t="s">
        <v>15</v>
      </c>
      <c r="AB15" s="34" t="s">
        <v>16</v>
      </c>
      <c r="AC15" s="34"/>
      <c r="AD15" s="34"/>
      <c r="AE15" s="34"/>
      <c r="AF15" s="34" t="s">
        <v>17</v>
      </c>
      <c r="AG15" s="34"/>
      <c r="AH15" s="34" t="s">
        <v>18</v>
      </c>
      <c r="AI15" s="34"/>
      <c r="AJ15" s="34"/>
      <c r="AK15" s="34" t="s">
        <v>19</v>
      </c>
      <c r="AL15" s="34"/>
      <c r="AM15" s="34"/>
      <c r="AN15" s="34"/>
      <c r="AO15" s="34"/>
      <c r="AP15" s="34"/>
      <c r="AQ15" s="34"/>
      <c r="AR15" s="34"/>
      <c r="AS15" s="34"/>
      <c r="AT15" s="34"/>
      <c r="AU15" s="34" t="s">
        <v>20</v>
      </c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4"/>
      <c r="DB15" s="34"/>
      <c r="DC15" s="28" t="s">
        <v>21</v>
      </c>
      <c r="DE15" s="39"/>
    </row>
    <row r="16" spans="1:109" s="38" customFormat="1" ht="59.25" customHeight="1" x14ac:dyDescent="0.25">
      <c r="A16" s="28"/>
      <c r="B16" s="28"/>
      <c r="C16" s="40"/>
      <c r="D16" s="41"/>
      <c r="E16" s="42"/>
      <c r="F16" s="42"/>
      <c r="G16" s="42"/>
      <c r="H16" s="42"/>
      <c r="I16" s="42"/>
      <c r="J16" s="42"/>
      <c r="K16" s="42"/>
      <c r="L16" s="42"/>
      <c r="M16" s="42"/>
      <c r="N16" s="32"/>
      <c r="O16" s="32"/>
      <c r="P16" s="28"/>
      <c r="Q16" s="28"/>
      <c r="R16" s="33"/>
      <c r="S16" s="34" t="s">
        <v>22</v>
      </c>
      <c r="T16" s="34"/>
      <c r="U16" s="35"/>
      <c r="V16" s="33"/>
      <c r="W16" s="34" t="s">
        <v>23</v>
      </c>
      <c r="X16" s="34"/>
      <c r="Y16" s="34"/>
      <c r="Z16" s="36"/>
      <c r="AA16" s="43"/>
      <c r="AB16" s="34" t="s">
        <v>22</v>
      </c>
      <c r="AC16" s="34"/>
      <c r="AD16" s="34" t="s">
        <v>23</v>
      </c>
      <c r="AE16" s="34"/>
      <c r="AF16" s="34"/>
      <c r="AG16" s="34"/>
      <c r="AH16" s="34"/>
      <c r="AI16" s="34"/>
      <c r="AJ16" s="34"/>
      <c r="AK16" s="34" t="s">
        <v>22</v>
      </c>
      <c r="AL16" s="34"/>
      <c r="AM16" s="34"/>
      <c r="AN16" s="34"/>
      <c r="AO16" s="34"/>
      <c r="AP16" s="34" t="s">
        <v>23</v>
      </c>
      <c r="AQ16" s="34"/>
      <c r="AR16" s="34"/>
      <c r="AS16" s="34"/>
      <c r="AT16" s="34"/>
      <c r="AU16" s="34" t="s">
        <v>24</v>
      </c>
      <c r="AV16" s="34"/>
      <c r="AW16" s="34"/>
      <c r="AX16" s="34"/>
      <c r="AY16" s="34"/>
      <c r="AZ16" s="34" t="s">
        <v>25</v>
      </c>
      <c r="BA16" s="34"/>
      <c r="BB16" s="34"/>
      <c r="BC16" s="34"/>
      <c r="BD16" s="34"/>
      <c r="BE16" s="34" t="s">
        <v>26</v>
      </c>
      <c r="BF16" s="34"/>
      <c r="BG16" s="34"/>
      <c r="BH16" s="34"/>
      <c r="BI16" s="34"/>
      <c r="BJ16" s="34" t="s">
        <v>27</v>
      </c>
      <c r="BK16" s="34"/>
      <c r="BL16" s="34"/>
      <c r="BM16" s="34"/>
      <c r="BN16" s="34"/>
      <c r="BO16" s="34" t="s">
        <v>28</v>
      </c>
      <c r="BP16" s="34"/>
      <c r="BQ16" s="34"/>
      <c r="BR16" s="34"/>
      <c r="BS16" s="34"/>
      <c r="BT16" s="34" t="s">
        <v>29</v>
      </c>
      <c r="BU16" s="34"/>
      <c r="BV16" s="34"/>
      <c r="BW16" s="34"/>
      <c r="BX16" s="34"/>
      <c r="BY16" s="34" t="s">
        <v>30</v>
      </c>
      <c r="BZ16" s="34"/>
      <c r="CA16" s="34"/>
      <c r="CB16" s="34"/>
      <c r="CC16" s="34"/>
      <c r="CD16" s="34" t="s">
        <v>31</v>
      </c>
      <c r="CE16" s="34"/>
      <c r="CF16" s="34"/>
      <c r="CG16" s="34"/>
      <c r="CH16" s="34"/>
      <c r="CI16" s="34" t="s">
        <v>32</v>
      </c>
      <c r="CJ16" s="34"/>
      <c r="CK16" s="34"/>
      <c r="CL16" s="34"/>
      <c r="CM16" s="34"/>
      <c r="CN16" s="34" t="s">
        <v>33</v>
      </c>
      <c r="CO16" s="34"/>
      <c r="CP16" s="34"/>
      <c r="CQ16" s="34"/>
      <c r="CR16" s="34"/>
      <c r="CS16" s="34" t="s">
        <v>34</v>
      </c>
      <c r="CT16" s="34"/>
      <c r="CU16" s="34"/>
      <c r="CV16" s="34"/>
      <c r="CW16" s="34"/>
      <c r="CX16" s="34" t="s">
        <v>35</v>
      </c>
      <c r="CY16" s="34"/>
      <c r="CZ16" s="34"/>
      <c r="DA16" s="34"/>
      <c r="DB16" s="34"/>
      <c r="DC16" s="28"/>
      <c r="DE16" s="39"/>
    </row>
    <row r="17" spans="1:109" s="38" customFormat="1" ht="156.75" customHeight="1" x14ac:dyDescent="0.25">
      <c r="A17" s="28"/>
      <c r="B17" s="28"/>
      <c r="C17" s="44"/>
      <c r="D17" s="45" t="s">
        <v>36</v>
      </c>
      <c r="E17" s="45" t="s">
        <v>37</v>
      </c>
      <c r="F17" s="45" t="s">
        <v>38</v>
      </c>
      <c r="G17" s="45" t="s">
        <v>39</v>
      </c>
      <c r="H17" s="45" t="s">
        <v>40</v>
      </c>
      <c r="I17" s="45" t="s">
        <v>41</v>
      </c>
      <c r="J17" s="46" t="s">
        <v>42</v>
      </c>
      <c r="K17" s="46" t="s">
        <v>43</v>
      </c>
      <c r="L17" s="46" t="s">
        <v>44</v>
      </c>
      <c r="M17" s="46" t="s">
        <v>45</v>
      </c>
      <c r="N17" s="32"/>
      <c r="O17" s="32"/>
      <c r="P17" s="47" t="s">
        <v>46</v>
      </c>
      <c r="Q17" s="47" t="s">
        <v>23</v>
      </c>
      <c r="R17" s="47" t="s">
        <v>47</v>
      </c>
      <c r="S17" s="48" t="s">
        <v>48</v>
      </c>
      <c r="T17" s="48" t="s">
        <v>49</v>
      </c>
      <c r="U17" s="49" t="s">
        <v>50</v>
      </c>
      <c r="V17" s="47" t="s">
        <v>47</v>
      </c>
      <c r="W17" s="48" t="s">
        <v>48</v>
      </c>
      <c r="X17" s="48" t="s">
        <v>49</v>
      </c>
      <c r="Y17" s="48" t="s">
        <v>50</v>
      </c>
      <c r="Z17" s="36"/>
      <c r="AA17" s="50"/>
      <c r="AB17" s="48" t="s">
        <v>51</v>
      </c>
      <c r="AC17" s="48" t="s">
        <v>52</v>
      </c>
      <c r="AD17" s="48" t="s">
        <v>51</v>
      </c>
      <c r="AE17" s="48" t="s">
        <v>52</v>
      </c>
      <c r="AF17" s="48" t="s">
        <v>22</v>
      </c>
      <c r="AG17" s="48" t="s">
        <v>23</v>
      </c>
      <c r="AH17" s="48" t="s">
        <v>53</v>
      </c>
      <c r="AI17" s="48" t="s">
        <v>54</v>
      </c>
      <c r="AJ17" s="48" t="s">
        <v>55</v>
      </c>
      <c r="AK17" s="48" t="s">
        <v>56</v>
      </c>
      <c r="AL17" s="48" t="s">
        <v>57</v>
      </c>
      <c r="AM17" s="48" t="s">
        <v>58</v>
      </c>
      <c r="AN17" s="48" t="s">
        <v>59</v>
      </c>
      <c r="AO17" s="48" t="s">
        <v>60</v>
      </c>
      <c r="AP17" s="48" t="s">
        <v>56</v>
      </c>
      <c r="AQ17" s="48" t="s">
        <v>57</v>
      </c>
      <c r="AR17" s="48" t="s">
        <v>58</v>
      </c>
      <c r="AS17" s="48" t="s">
        <v>59</v>
      </c>
      <c r="AT17" s="48" t="s">
        <v>60</v>
      </c>
      <c r="AU17" s="48" t="s">
        <v>56</v>
      </c>
      <c r="AV17" s="48" t="s">
        <v>57</v>
      </c>
      <c r="AW17" s="48" t="s">
        <v>58</v>
      </c>
      <c r="AX17" s="48" t="s">
        <v>59</v>
      </c>
      <c r="AY17" s="48" t="s">
        <v>60</v>
      </c>
      <c r="AZ17" s="48" t="s">
        <v>56</v>
      </c>
      <c r="BA17" s="48" t="s">
        <v>57</v>
      </c>
      <c r="BB17" s="48" t="s">
        <v>58</v>
      </c>
      <c r="BC17" s="48" t="s">
        <v>59</v>
      </c>
      <c r="BD17" s="48" t="s">
        <v>60</v>
      </c>
      <c r="BE17" s="48" t="s">
        <v>56</v>
      </c>
      <c r="BF17" s="48" t="s">
        <v>57</v>
      </c>
      <c r="BG17" s="48" t="s">
        <v>58</v>
      </c>
      <c r="BH17" s="48" t="s">
        <v>59</v>
      </c>
      <c r="BI17" s="48" t="s">
        <v>60</v>
      </c>
      <c r="BJ17" s="48" t="s">
        <v>56</v>
      </c>
      <c r="BK17" s="48" t="s">
        <v>57</v>
      </c>
      <c r="BL17" s="48" t="s">
        <v>58</v>
      </c>
      <c r="BM17" s="48" t="s">
        <v>59</v>
      </c>
      <c r="BN17" s="48" t="s">
        <v>60</v>
      </c>
      <c r="BO17" s="48" t="s">
        <v>56</v>
      </c>
      <c r="BP17" s="48" t="s">
        <v>57</v>
      </c>
      <c r="BQ17" s="48" t="s">
        <v>58</v>
      </c>
      <c r="BR17" s="48" t="s">
        <v>59</v>
      </c>
      <c r="BS17" s="48" t="s">
        <v>60</v>
      </c>
      <c r="BT17" s="48" t="s">
        <v>56</v>
      </c>
      <c r="BU17" s="48" t="s">
        <v>57</v>
      </c>
      <c r="BV17" s="48" t="s">
        <v>58</v>
      </c>
      <c r="BW17" s="48" t="s">
        <v>59</v>
      </c>
      <c r="BX17" s="48" t="s">
        <v>60</v>
      </c>
      <c r="BY17" s="48" t="s">
        <v>56</v>
      </c>
      <c r="BZ17" s="48" t="s">
        <v>57</v>
      </c>
      <c r="CA17" s="48" t="s">
        <v>58</v>
      </c>
      <c r="CB17" s="48" t="s">
        <v>59</v>
      </c>
      <c r="CC17" s="48" t="s">
        <v>60</v>
      </c>
      <c r="CD17" s="48" t="s">
        <v>56</v>
      </c>
      <c r="CE17" s="48" t="s">
        <v>57</v>
      </c>
      <c r="CF17" s="48" t="s">
        <v>58</v>
      </c>
      <c r="CG17" s="48" t="s">
        <v>59</v>
      </c>
      <c r="CH17" s="48" t="s">
        <v>60</v>
      </c>
      <c r="CI17" s="48" t="s">
        <v>56</v>
      </c>
      <c r="CJ17" s="48" t="s">
        <v>57</v>
      </c>
      <c r="CK17" s="48" t="s">
        <v>58</v>
      </c>
      <c r="CL17" s="48" t="s">
        <v>59</v>
      </c>
      <c r="CM17" s="48" t="s">
        <v>60</v>
      </c>
      <c r="CN17" s="48" t="s">
        <v>56</v>
      </c>
      <c r="CO17" s="48" t="s">
        <v>57</v>
      </c>
      <c r="CP17" s="48" t="s">
        <v>58</v>
      </c>
      <c r="CQ17" s="48" t="s">
        <v>59</v>
      </c>
      <c r="CR17" s="48" t="s">
        <v>60</v>
      </c>
      <c r="CS17" s="48" t="s">
        <v>56</v>
      </c>
      <c r="CT17" s="48" t="s">
        <v>57</v>
      </c>
      <c r="CU17" s="48" t="s">
        <v>58</v>
      </c>
      <c r="CV17" s="48" t="s">
        <v>59</v>
      </c>
      <c r="CW17" s="48" t="s">
        <v>60</v>
      </c>
      <c r="CX17" s="48" t="s">
        <v>56</v>
      </c>
      <c r="CY17" s="48" t="s">
        <v>57</v>
      </c>
      <c r="CZ17" s="48" t="s">
        <v>58</v>
      </c>
      <c r="DA17" s="48" t="s">
        <v>59</v>
      </c>
      <c r="DB17" s="48" t="s">
        <v>60</v>
      </c>
      <c r="DC17" s="28"/>
      <c r="DE17" s="39" t="s">
        <v>61</v>
      </c>
    </row>
    <row r="18" spans="1:109" s="53" customFormat="1" ht="15.75" x14ac:dyDescent="0.25">
      <c r="A18" s="51">
        <v>1</v>
      </c>
      <c r="B18" s="51">
        <v>2</v>
      </c>
      <c r="C18" s="51">
        <v>3</v>
      </c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>
        <v>4</v>
      </c>
      <c r="O18" s="51">
        <v>5</v>
      </c>
      <c r="P18" s="51">
        <v>6</v>
      </c>
      <c r="Q18" s="51">
        <v>7</v>
      </c>
      <c r="R18" s="51"/>
      <c r="S18" s="51">
        <v>8</v>
      </c>
      <c r="T18" s="51">
        <v>9</v>
      </c>
      <c r="U18" s="51">
        <v>10</v>
      </c>
      <c r="V18" s="51"/>
      <c r="W18" s="51">
        <v>11</v>
      </c>
      <c r="X18" s="51">
        <v>12</v>
      </c>
      <c r="Y18" s="51">
        <v>13</v>
      </c>
      <c r="Z18" s="51">
        <v>14</v>
      </c>
      <c r="AA18" s="51">
        <v>15</v>
      </c>
      <c r="AB18" s="51" t="s">
        <v>62</v>
      </c>
      <c r="AC18" s="51" t="s">
        <v>63</v>
      </c>
      <c r="AD18" s="51" t="s">
        <v>64</v>
      </c>
      <c r="AE18" s="51" t="s">
        <v>65</v>
      </c>
      <c r="AF18" s="51">
        <v>17</v>
      </c>
      <c r="AG18" s="51">
        <v>18</v>
      </c>
      <c r="AH18" s="51">
        <v>19</v>
      </c>
      <c r="AI18" s="51">
        <v>20</v>
      </c>
      <c r="AJ18" s="51">
        <v>21</v>
      </c>
      <c r="AK18" s="51">
        <v>22</v>
      </c>
      <c r="AL18" s="51">
        <v>23</v>
      </c>
      <c r="AM18" s="51">
        <v>24</v>
      </c>
      <c r="AN18" s="51">
        <v>25</v>
      </c>
      <c r="AO18" s="51">
        <v>26</v>
      </c>
      <c r="AP18" s="51">
        <v>27</v>
      </c>
      <c r="AQ18" s="51">
        <v>28</v>
      </c>
      <c r="AR18" s="51">
        <v>29</v>
      </c>
      <c r="AS18" s="51">
        <v>30</v>
      </c>
      <c r="AT18" s="51">
        <v>31</v>
      </c>
      <c r="AU18" s="52" t="s">
        <v>66</v>
      </c>
      <c r="AV18" s="52" t="s">
        <v>67</v>
      </c>
      <c r="AW18" s="52" t="s">
        <v>68</v>
      </c>
      <c r="AX18" s="52" t="s">
        <v>69</v>
      </c>
      <c r="AY18" s="52" t="s">
        <v>70</v>
      </c>
      <c r="AZ18" s="52" t="s">
        <v>71</v>
      </c>
      <c r="BA18" s="52" t="s">
        <v>72</v>
      </c>
      <c r="BB18" s="52" t="s">
        <v>73</v>
      </c>
      <c r="BC18" s="52" t="s">
        <v>74</v>
      </c>
      <c r="BD18" s="52" t="s">
        <v>75</v>
      </c>
      <c r="BE18" s="52" t="s">
        <v>76</v>
      </c>
      <c r="BF18" s="52" t="s">
        <v>77</v>
      </c>
      <c r="BG18" s="52" t="s">
        <v>78</v>
      </c>
      <c r="BH18" s="52" t="s">
        <v>79</v>
      </c>
      <c r="BI18" s="52" t="s">
        <v>80</v>
      </c>
      <c r="BJ18" s="52" t="s">
        <v>81</v>
      </c>
      <c r="BK18" s="52" t="s">
        <v>82</v>
      </c>
      <c r="BL18" s="52" t="s">
        <v>83</v>
      </c>
      <c r="BM18" s="52" t="s">
        <v>84</v>
      </c>
      <c r="BN18" s="52" t="s">
        <v>85</v>
      </c>
      <c r="BO18" s="52" t="s">
        <v>86</v>
      </c>
      <c r="BP18" s="52" t="s">
        <v>87</v>
      </c>
      <c r="BQ18" s="52" t="s">
        <v>88</v>
      </c>
      <c r="BR18" s="52" t="s">
        <v>89</v>
      </c>
      <c r="BS18" s="52" t="s">
        <v>90</v>
      </c>
      <c r="BT18" s="52" t="s">
        <v>91</v>
      </c>
      <c r="BU18" s="52" t="s">
        <v>92</v>
      </c>
      <c r="BV18" s="52" t="s">
        <v>93</v>
      </c>
      <c r="BW18" s="52" t="s">
        <v>94</v>
      </c>
      <c r="BX18" s="52" t="s">
        <v>95</v>
      </c>
      <c r="BY18" s="52" t="s">
        <v>96</v>
      </c>
      <c r="BZ18" s="52" t="s">
        <v>97</v>
      </c>
      <c r="CA18" s="52" t="s">
        <v>98</v>
      </c>
      <c r="CB18" s="52" t="s">
        <v>99</v>
      </c>
      <c r="CC18" s="52" t="s">
        <v>100</v>
      </c>
      <c r="CD18" s="52" t="s">
        <v>101</v>
      </c>
      <c r="CE18" s="52" t="s">
        <v>102</v>
      </c>
      <c r="CF18" s="52" t="s">
        <v>103</v>
      </c>
      <c r="CG18" s="52" t="s">
        <v>104</v>
      </c>
      <c r="CH18" s="52" t="s">
        <v>105</v>
      </c>
      <c r="CI18" s="52" t="s">
        <v>106</v>
      </c>
      <c r="CJ18" s="52" t="s">
        <v>107</v>
      </c>
      <c r="CK18" s="52" t="s">
        <v>108</v>
      </c>
      <c r="CL18" s="52" t="s">
        <v>109</v>
      </c>
      <c r="CM18" s="52" t="s">
        <v>110</v>
      </c>
      <c r="CN18" s="52" t="s">
        <v>111</v>
      </c>
      <c r="CO18" s="52" t="s">
        <v>112</v>
      </c>
      <c r="CP18" s="52" t="s">
        <v>113</v>
      </c>
      <c r="CQ18" s="52" t="s">
        <v>114</v>
      </c>
      <c r="CR18" s="52" t="s">
        <v>115</v>
      </c>
      <c r="CS18" s="52">
        <v>33</v>
      </c>
      <c r="CT18" s="52">
        <v>34</v>
      </c>
      <c r="CU18" s="52">
        <v>35</v>
      </c>
      <c r="CV18" s="52">
        <v>36</v>
      </c>
      <c r="CW18" s="52">
        <v>37</v>
      </c>
      <c r="CX18" s="52">
        <v>38</v>
      </c>
      <c r="CY18" s="51">
        <v>39</v>
      </c>
      <c r="CZ18" s="51">
        <v>40</v>
      </c>
      <c r="DA18" s="51">
        <v>41</v>
      </c>
      <c r="DB18" s="51">
        <v>42</v>
      </c>
      <c r="DC18" s="51">
        <v>43</v>
      </c>
      <c r="DE18" s="39"/>
    </row>
    <row r="19" spans="1:109" s="61" customFormat="1" ht="45" customHeight="1" x14ac:dyDescent="0.25">
      <c r="A19" s="54">
        <v>0</v>
      </c>
      <c r="B19" s="55" t="s">
        <v>116</v>
      </c>
      <c r="C19" s="56" t="s">
        <v>117</v>
      </c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 t="s">
        <v>118</v>
      </c>
      <c r="O19" s="56" t="s">
        <v>118</v>
      </c>
      <c r="P19" s="56" t="s">
        <v>118</v>
      </c>
      <c r="Q19" s="57" t="s">
        <v>118</v>
      </c>
      <c r="R19" s="57"/>
      <c r="S19" s="57">
        <f>SUM(S20:S25)</f>
        <v>132.94690457420629</v>
      </c>
      <c r="T19" s="57">
        <f t="shared" ref="T19:CE19" si="2">SUM(T20:T25)</f>
        <v>993.1133771693211</v>
      </c>
      <c r="U19" s="58" t="s">
        <v>118</v>
      </c>
      <c r="V19" s="57">
        <f t="shared" si="2"/>
        <v>0</v>
      </c>
      <c r="W19" s="57">
        <f t="shared" si="2"/>
        <v>136.94539139937984</v>
      </c>
      <c r="X19" s="57">
        <f t="shared" si="2"/>
        <v>1099.5575578953758</v>
      </c>
      <c r="Y19" s="57" t="s">
        <v>118</v>
      </c>
      <c r="Z19" s="57">
        <f t="shared" si="2"/>
        <v>0</v>
      </c>
      <c r="AA19" s="57">
        <f t="shared" si="2"/>
        <v>0</v>
      </c>
      <c r="AB19" s="57">
        <f t="shared" si="2"/>
        <v>1077.8082786833399</v>
      </c>
      <c r="AC19" s="57">
        <f t="shared" si="2"/>
        <v>1265.2394006312697</v>
      </c>
      <c r="AD19" s="57">
        <f t="shared" si="2"/>
        <v>1126.0792726225159</v>
      </c>
      <c r="AE19" s="57">
        <f t="shared" si="2"/>
        <v>1328.2678716250894</v>
      </c>
      <c r="AF19" s="57">
        <f t="shared" si="2"/>
        <v>993.11337716432115</v>
      </c>
      <c r="AG19" s="57">
        <f t="shared" si="2"/>
        <v>907.96211845896778</v>
      </c>
      <c r="AH19" s="57">
        <f t="shared" si="2"/>
        <v>994.15967717500018</v>
      </c>
      <c r="AI19" s="57">
        <f t="shared" si="2"/>
        <v>206.85456594000001</v>
      </c>
      <c r="AJ19" s="57">
        <f t="shared" si="2"/>
        <v>205.815365970968</v>
      </c>
      <c r="AK19" s="57">
        <f t="shared" si="2"/>
        <v>0</v>
      </c>
      <c r="AL19" s="57">
        <f t="shared" si="2"/>
        <v>0</v>
      </c>
      <c r="AM19" s="57">
        <f t="shared" si="2"/>
        <v>0</v>
      </c>
      <c r="AN19" s="57">
        <f t="shared" si="2"/>
        <v>0</v>
      </c>
      <c r="AO19" s="57">
        <f t="shared" si="2"/>
        <v>0</v>
      </c>
      <c r="AP19" s="57">
        <f t="shared" si="2"/>
        <v>0</v>
      </c>
      <c r="AQ19" s="57">
        <f t="shared" si="2"/>
        <v>0</v>
      </c>
      <c r="AR19" s="57">
        <f t="shared" si="2"/>
        <v>0</v>
      </c>
      <c r="AS19" s="57">
        <f t="shared" si="2"/>
        <v>0</v>
      </c>
      <c r="AT19" s="57">
        <f t="shared" si="2"/>
        <v>0</v>
      </c>
      <c r="AU19" s="57">
        <f t="shared" si="2"/>
        <v>170.99974444752797</v>
      </c>
      <c r="AV19" s="57">
        <f t="shared" si="2"/>
        <v>0</v>
      </c>
      <c r="AW19" s="57">
        <f t="shared" si="2"/>
        <v>0</v>
      </c>
      <c r="AX19" s="57">
        <f t="shared" si="2"/>
        <v>170.99974444752797</v>
      </c>
      <c r="AY19" s="57">
        <f t="shared" si="2"/>
        <v>0</v>
      </c>
      <c r="AZ19" s="57">
        <f t="shared" si="2"/>
        <v>151.91851322799999</v>
      </c>
      <c r="BA19" s="57">
        <f t="shared" si="2"/>
        <v>0</v>
      </c>
      <c r="BB19" s="57">
        <f t="shared" si="2"/>
        <v>0</v>
      </c>
      <c r="BC19" s="57">
        <f t="shared" si="2"/>
        <v>151.91851322799999</v>
      </c>
      <c r="BD19" s="57">
        <f t="shared" si="2"/>
        <v>0</v>
      </c>
      <c r="BE19" s="57">
        <f t="shared" si="2"/>
        <v>203.91279431999999</v>
      </c>
      <c r="BF19" s="57">
        <f t="shared" si="2"/>
        <v>0</v>
      </c>
      <c r="BG19" s="57">
        <f t="shared" si="2"/>
        <v>0</v>
      </c>
      <c r="BH19" s="57">
        <f t="shared" si="2"/>
        <v>203.91279431999999</v>
      </c>
      <c r="BI19" s="57">
        <f t="shared" si="2"/>
        <v>0</v>
      </c>
      <c r="BJ19" s="57">
        <f t="shared" si="2"/>
        <v>141.92801553400002</v>
      </c>
      <c r="BK19" s="57">
        <f t="shared" si="2"/>
        <v>0</v>
      </c>
      <c r="BL19" s="57">
        <f t="shared" si="2"/>
        <v>0</v>
      </c>
      <c r="BM19" s="57">
        <f t="shared" si="2"/>
        <v>141.92801553400002</v>
      </c>
      <c r="BN19" s="57">
        <f t="shared" si="2"/>
        <v>0</v>
      </c>
      <c r="BO19" s="57">
        <f t="shared" si="2"/>
        <v>210.79693143600002</v>
      </c>
      <c r="BP19" s="57">
        <f t="shared" si="2"/>
        <v>0</v>
      </c>
      <c r="BQ19" s="57">
        <f t="shared" si="2"/>
        <v>0</v>
      </c>
      <c r="BR19" s="57">
        <f t="shared" si="2"/>
        <v>210.79693143600002</v>
      </c>
      <c r="BS19" s="57">
        <f t="shared" si="2"/>
        <v>0</v>
      </c>
      <c r="BT19" s="57">
        <f t="shared" si="2"/>
        <v>147.41333793199999</v>
      </c>
      <c r="BU19" s="57">
        <f t="shared" si="2"/>
        <v>0</v>
      </c>
      <c r="BV19" s="57">
        <f t="shared" si="2"/>
        <v>0</v>
      </c>
      <c r="BW19" s="57">
        <f t="shared" si="2"/>
        <v>147.41333793199999</v>
      </c>
      <c r="BX19" s="57">
        <f t="shared" si="2"/>
        <v>0</v>
      </c>
      <c r="BY19" s="57">
        <f t="shared" si="2"/>
        <v>200.54934102079318</v>
      </c>
      <c r="BZ19" s="57">
        <f t="shared" si="2"/>
        <v>0</v>
      </c>
      <c r="CA19" s="57">
        <f t="shared" si="2"/>
        <v>0</v>
      </c>
      <c r="CB19" s="57">
        <f t="shared" si="2"/>
        <v>200.54934102079318</v>
      </c>
      <c r="CC19" s="57">
        <f t="shared" si="2"/>
        <v>0</v>
      </c>
      <c r="CD19" s="57">
        <f t="shared" si="2"/>
        <v>260.88688579399997</v>
      </c>
      <c r="CE19" s="57">
        <f t="shared" si="2"/>
        <v>0</v>
      </c>
      <c r="CF19" s="57">
        <f t="shared" ref="CF19:DB19" si="3">SUM(CF20:CF25)</f>
        <v>0</v>
      </c>
      <c r="CG19" s="57">
        <f t="shared" si="3"/>
        <v>260.88688579399997</v>
      </c>
      <c r="CH19" s="57">
        <f t="shared" si="3"/>
        <v>0</v>
      </c>
      <c r="CI19" s="57">
        <f t="shared" si="3"/>
        <v>206.85456594000001</v>
      </c>
      <c r="CJ19" s="57">
        <f t="shared" si="3"/>
        <v>0</v>
      </c>
      <c r="CK19" s="57">
        <f t="shared" si="3"/>
        <v>0</v>
      </c>
      <c r="CL19" s="57">
        <f t="shared" si="3"/>
        <v>206.85456594000001</v>
      </c>
      <c r="CM19" s="57">
        <f t="shared" si="3"/>
        <v>0</v>
      </c>
      <c r="CN19" s="57">
        <f t="shared" si="3"/>
        <v>205.815365970968</v>
      </c>
      <c r="CO19" s="57">
        <f t="shared" si="3"/>
        <v>0</v>
      </c>
      <c r="CP19" s="57">
        <f t="shared" si="3"/>
        <v>0</v>
      </c>
      <c r="CQ19" s="57">
        <f t="shared" si="3"/>
        <v>205.815365970968</v>
      </c>
      <c r="CR19" s="57">
        <f t="shared" si="3"/>
        <v>0</v>
      </c>
      <c r="CS19" s="57">
        <f t="shared" si="3"/>
        <v>993.11337716432115</v>
      </c>
      <c r="CT19" s="57">
        <f t="shared" si="3"/>
        <v>0</v>
      </c>
      <c r="CU19" s="57">
        <f t="shared" si="3"/>
        <v>0</v>
      </c>
      <c r="CV19" s="57">
        <f t="shared" si="3"/>
        <v>993.11337716432115</v>
      </c>
      <c r="CW19" s="57">
        <f t="shared" si="3"/>
        <v>0</v>
      </c>
      <c r="CX19" s="57">
        <f t="shared" si="3"/>
        <v>907.96211845896789</v>
      </c>
      <c r="CY19" s="57">
        <f t="shared" si="3"/>
        <v>0</v>
      </c>
      <c r="CZ19" s="57">
        <f t="shared" si="3"/>
        <v>0</v>
      </c>
      <c r="DA19" s="57">
        <f t="shared" si="3"/>
        <v>907.96211845896789</v>
      </c>
      <c r="DB19" s="57">
        <f t="shared" si="3"/>
        <v>0</v>
      </c>
      <c r="DC19" s="56" t="s">
        <v>118</v>
      </c>
      <c r="DD19" s="59">
        <f t="shared" ref="DD19:DD50" si="4">SUM(AU19,BE19,BO19,BY19,CI19)</f>
        <v>993.11337716432115</v>
      </c>
      <c r="DE19" s="60">
        <f t="shared" ref="DE19:DE81" si="5">SUM(AU19,BE19,BT19,CD19,CN19)</f>
        <v>989.02812846449592</v>
      </c>
    </row>
    <row r="20" spans="1:109" s="27" customFormat="1" ht="31.5" x14ac:dyDescent="0.25">
      <c r="A20" s="62" t="s">
        <v>119</v>
      </c>
      <c r="B20" s="63" t="s">
        <v>120</v>
      </c>
      <c r="C20" s="64" t="s">
        <v>117</v>
      </c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 t="s">
        <v>118</v>
      </c>
      <c r="O20" s="64" t="s">
        <v>118</v>
      </c>
      <c r="P20" s="64" t="s">
        <v>118</v>
      </c>
      <c r="Q20" s="65" t="s">
        <v>118</v>
      </c>
      <c r="R20" s="65"/>
      <c r="S20" s="65">
        <f>SUM(S26)</f>
        <v>0</v>
      </c>
      <c r="T20" s="65">
        <f>SUM(T26)</f>
        <v>0</v>
      </c>
      <c r="U20" s="66" t="s">
        <v>118</v>
      </c>
      <c r="V20" s="65">
        <f>SUM(V26)</f>
        <v>0</v>
      </c>
      <c r="W20" s="65">
        <f>SUM(W26)</f>
        <v>0</v>
      </c>
      <c r="X20" s="65">
        <f>SUM(X26)</f>
        <v>0</v>
      </c>
      <c r="Y20" s="65" t="s">
        <v>118</v>
      </c>
      <c r="Z20" s="65">
        <f t="shared" ref="Z20:CK20" si="6">SUM(Z26)</f>
        <v>0</v>
      </c>
      <c r="AA20" s="65">
        <f t="shared" si="6"/>
        <v>0</v>
      </c>
      <c r="AB20" s="65">
        <f t="shared" si="6"/>
        <v>0</v>
      </c>
      <c r="AC20" s="65">
        <f t="shared" si="6"/>
        <v>0</v>
      </c>
      <c r="AD20" s="65">
        <f t="shared" si="6"/>
        <v>0</v>
      </c>
      <c r="AE20" s="65">
        <f t="shared" si="6"/>
        <v>0</v>
      </c>
      <c r="AF20" s="65">
        <f t="shared" si="6"/>
        <v>0</v>
      </c>
      <c r="AG20" s="65">
        <f t="shared" si="6"/>
        <v>0</v>
      </c>
      <c r="AH20" s="65">
        <f t="shared" si="6"/>
        <v>0</v>
      </c>
      <c r="AI20" s="65">
        <f t="shared" si="6"/>
        <v>0</v>
      </c>
      <c r="AJ20" s="65">
        <f t="shared" si="6"/>
        <v>0</v>
      </c>
      <c r="AK20" s="65">
        <f t="shared" si="6"/>
        <v>0</v>
      </c>
      <c r="AL20" s="65">
        <f t="shared" si="6"/>
        <v>0</v>
      </c>
      <c r="AM20" s="65">
        <f t="shared" si="6"/>
        <v>0</v>
      </c>
      <c r="AN20" s="65">
        <f t="shared" si="6"/>
        <v>0</v>
      </c>
      <c r="AO20" s="65">
        <f t="shared" si="6"/>
        <v>0</v>
      </c>
      <c r="AP20" s="65">
        <f t="shared" si="6"/>
        <v>0</v>
      </c>
      <c r="AQ20" s="65">
        <f t="shared" si="6"/>
        <v>0</v>
      </c>
      <c r="AR20" s="65">
        <f t="shared" si="6"/>
        <v>0</v>
      </c>
      <c r="AS20" s="65">
        <f t="shared" si="6"/>
        <v>0</v>
      </c>
      <c r="AT20" s="65">
        <f t="shared" si="6"/>
        <v>0</v>
      </c>
      <c r="AU20" s="65">
        <f t="shared" si="6"/>
        <v>0</v>
      </c>
      <c r="AV20" s="65">
        <f t="shared" si="6"/>
        <v>0</v>
      </c>
      <c r="AW20" s="65">
        <f t="shared" si="6"/>
        <v>0</v>
      </c>
      <c r="AX20" s="65">
        <f t="shared" si="6"/>
        <v>0</v>
      </c>
      <c r="AY20" s="65">
        <f t="shared" si="6"/>
        <v>0</v>
      </c>
      <c r="AZ20" s="65">
        <f t="shared" si="6"/>
        <v>0</v>
      </c>
      <c r="BA20" s="65">
        <f t="shared" si="6"/>
        <v>0</v>
      </c>
      <c r="BB20" s="65">
        <f t="shared" si="6"/>
        <v>0</v>
      </c>
      <c r="BC20" s="65">
        <f t="shared" si="6"/>
        <v>0</v>
      </c>
      <c r="BD20" s="65">
        <f t="shared" si="6"/>
        <v>0</v>
      </c>
      <c r="BE20" s="65">
        <f t="shared" si="6"/>
        <v>0</v>
      </c>
      <c r="BF20" s="65">
        <f t="shared" si="6"/>
        <v>0</v>
      </c>
      <c r="BG20" s="65">
        <f t="shared" si="6"/>
        <v>0</v>
      </c>
      <c r="BH20" s="65">
        <f t="shared" si="6"/>
        <v>0</v>
      </c>
      <c r="BI20" s="65">
        <f t="shared" si="6"/>
        <v>0</v>
      </c>
      <c r="BJ20" s="65">
        <f t="shared" si="6"/>
        <v>0</v>
      </c>
      <c r="BK20" s="65">
        <f t="shared" si="6"/>
        <v>0</v>
      </c>
      <c r="BL20" s="65">
        <f t="shared" si="6"/>
        <v>0</v>
      </c>
      <c r="BM20" s="65">
        <f t="shared" si="6"/>
        <v>0</v>
      </c>
      <c r="BN20" s="65">
        <f t="shared" si="6"/>
        <v>0</v>
      </c>
      <c r="BO20" s="65">
        <f t="shared" si="6"/>
        <v>0</v>
      </c>
      <c r="BP20" s="65">
        <f t="shared" si="6"/>
        <v>0</v>
      </c>
      <c r="BQ20" s="65">
        <f t="shared" si="6"/>
        <v>0</v>
      </c>
      <c r="BR20" s="65">
        <f t="shared" si="6"/>
        <v>0</v>
      </c>
      <c r="BS20" s="65">
        <f t="shared" si="6"/>
        <v>0</v>
      </c>
      <c r="BT20" s="65">
        <f t="shared" si="6"/>
        <v>0</v>
      </c>
      <c r="BU20" s="65">
        <f t="shared" si="6"/>
        <v>0</v>
      </c>
      <c r="BV20" s="65">
        <f t="shared" si="6"/>
        <v>0</v>
      </c>
      <c r="BW20" s="65">
        <f t="shared" si="6"/>
        <v>0</v>
      </c>
      <c r="BX20" s="65">
        <f t="shared" si="6"/>
        <v>0</v>
      </c>
      <c r="BY20" s="65">
        <f t="shared" si="6"/>
        <v>0</v>
      </c>
      <c r="BZ20" s="65">
        <f t="shared" si="6"/>
        <v>0</v>
      </c>
      <c r="CA20" s="65">
        <f t="shared" si="6"/>
        <v>0</v>
      </c>
      <c r="CB20" s="65">
        <f t="shared" si="6"/>
        <v>0</v>
      </c>
      <c r="CC20" s="65">
        <f t="shared" si="6"/>
        <v>0</v>
      </c>
      <c r="CD20" s="65">
        <f t="shared" si="6"/>
        <v>0</v>
      </c>
      <c r="CE20" s="65">
        <f t="shared" si="6"/>
        <v>0</v>
      </c>
      <c r="CF20" s="65">
        <f t="shared" si="6"/>
        <v>0</v>
      </c>
      <c r="CG20" s="65">
        <f t="shared" si="6"/>
        <v>0</v>
      </c>
      <c r="CH20" s="65">
        <f t="shared" si="6"/>
        <v>0</v>
      </c>
      <c r="CI20" s="65">
        <f t="shared" si="6"/>
        <v>0</v>
      </c>
      <c r="CJ20" s="65">
        <f t="shared" si="6"/>
        <v>0</v>
      </c>
      <c r="CK20" s="65">
        <f t="shared" si="6"/>
        <v>0</v>
      </c>
      <c r="CL20" s="65">
        <f t="shared" ref="CL20:DB20" si="7">SUM(CL26)</f>
        <v>0</v>
      </c>
      <c r="CM20" s="65">
        <f t="shared" si="7"/>
        <v>0</v>
      </c>
      <c r="CN20" s="65">
        <f t="shared" si="7"/>
        <v>0</v>
      </c>
      <c r="CO20" s="65">
        <f t="shared" si="7"/>
        <v>0</v>
      </c>
      <c r="CP20" s="65">
        <f t="shared" si="7"/>
        <v>0</v>
      </c>
      <c r="CQ20" s="65">
        <f t="shared" si="7"/>
        <v>0</v>
      </c>
      <c r="CR20" s="65">
        <f t="shared" si="7"/>
        <v>0</v>
      </c>
      <c r="CS20" s="65">
        <f t="shared" si="7"/>
        <v>0</v>
      </c>
      <c r="CT20" s="65">
        <f t="shared" si="7"/>
        <v>0</v>
      </c>
      <c r="CU20" s="65">
        <f t="shared" si="7"/>
        <v>0</v>
      </c>
      <c r="CV20" s="65">
        <f t="shared" si="7"/>
        <v>0</v>
      </c>
      <c r="CW20" s="65">
        <f t="shared" si="7"/>
        <v>0</v>
      </c>
      <c r="CX20" s="65">
        <f t="shared" si="7"/>
        <v>0</v>
      </c>
      <c r="CY20" s="65">
        <f t="shared" si="7"/>
        <v>0</v>
      </c>
      <c r="CZ20" s="65">
        <f t="shared" si="7"/>
        <v>0</v>
      </c>
      <c r="DA20" s="65">
        <f t="shared" si="7"/>
        <v>0</v>
      </c>
      <c r="DB20" s="65">
        <f t="shared" si="7"/>
        <v>0</v>
      </c>
      <c r="DC20" s="64" t="s">
        <v>118</v>
      </c>
      <c r="DD20" s="67">
        <f t="shared" si="4"/>
        <v>0</v>
      </c>
      <c r="DE20" s="60">
        <f t="shared" si="5"/>
        <v>0</v>
      </c>
    </row>
    <row r="21" spans="1:109" s="27" customFormat="1" ht="31.5" x14ac:dyDescent="0.25">
      <c r="A21" s="62" t="s">
        <v>121</v>
      </c>
      <c r="B21" s="63" t="s">
        <v>122</v>
      </c>
      <c r="C21" s="64" t="s">
        <v>117</v>
      </c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 t="s">
        <v>118</v>
      </c>
      <c r="O21" s="64" t="s">
        <v>118</v>
      </c>
      <c r="P21" s="64" t="s">
        <v>118</v>
      </c>
      <c r="Q21" s="65" t="s">
        <v>118</v>
      </c>
      <c r="R21" s="65"/>
      <c r="S21" s="65">
        <f>SUM(S44)</f>
        <v>51.051790238703077</v>
      </c>
      <c r="T21" s="65">
        <f>SUM(T44)</f>
        <v>381.35687308311202</v>
      </c>
      <c r="U21" s="66" t="s">
        <v>118</v>
      </c>
      <c r="V21" s="65">
        <f>SUM(V44)</f>
        <v>0</v>
      </c>
      <c r="W21" s="65">
        <f>SUM(W44)</f>
        <v>51.051790238703077</v>
      </c>
      <c r="X21" s="65">
        <f>SUM(X44)</f>
        <v>381.35687308311202</v>
      </c>
      <c r="Y21" s="65" t="s">
        <v>118</v>
      </c>
      <c r="Z21" s="65">
        <f t="shared" ref="Z21:CK21" si="8">SUM(Z44)</f>
        <v>0</v>
      </c>
      <c r="AA21" s="65">
        <f t="shared" si="8"/>
        <v>0</v>
      </c>
      <c r="AB21" s="65">
        <f t="shared" si="8"/>
        <v>702.3889999999999</v>
      </c>
      <c r="AC21" s="65">
        <f t="shared" si="8"/>
        <v>789.95699999999988</v>
      </c>
      <c r="AD21" s="65">
        <f t="shared" si="8"/>
        <v>681.27688675199988</v>
      </c>
      <c r="AE21" s="65">
        <f t="shared" si="8"/>
        <v>767.27960204647729</v>
      </c>
      <c r="AF21" s="65">
        <f t="shared" si="8"/>
        <v>381.35687308211203</v>
      </c>
      <c r="AG21" s="65">
        <f t="shared" si="8"/>
        <v>211.98333226270398</v>
      </c>
      <c r="AH21" s="65">
        <f t="shared" si="8"/>
        <v>590.49892114547197</v>
      </c>
      <c r="AI21" s="65">
        <f t="shared" si="8"/>
        <v>133.72000068</v>
      </c>
      <c r="AJ21" s="65">
        <f t="shared" si="8"/>
        <v>24.026908364704003</v>
      </c>
      <c r="AK21" s="65">
        <f t="shared" si="8"/>
        <v>0</v>
      </c>
      <c r="AL21" s="65">
        <f t="shared" si="8"/>
        <v>0</v>
      </c>
      <c r="AM21" s="65">
        <f t="shared" si="8"/>
        <v>0</v>
      </c>
      <c r="AN21" s="65">
        <f t="shared" si="8"/>
        <v>0</v>
      </c>
      <c r="AO21" s="65">
        <f t="shared" si="8"/>
        <v>0</v>
      </c>
      <c r="AP21" s="65">
        <f t="shared" si="8"/>
        <v>0</v>
      </c>
      <c r="AQ21" s="65">
        <f t="shared" si="8"/>
        <v>0</v>
      </c>
      <c r="AR21" s="65">
        <f t="shared" si="8"/>
        <v>0</v>
      </c>
      <c r="AS21" s="65">
        <f t="shared" si="8"/>
        <v>0</v>
      </c>
      <c r="AT21" s="65">
        <f t="shared" si="8"/>
        <v>0</v>
      </c>
      <c r="AU21" s="65">
        <f t="shared" si="8"/>
        <v>60.679493086000001</v>
      </c>
      <c r="AV21" s="65">
        <f t="shared" si="8"/>
        <v>0</v>
      </c>
      <c r="AW21" s="65">
        <f t="shared" si="8"/>
        <v>0</v>
      </c>
      <c r="AX21" s="65">
        <f t="shared" si="8"/>
        <v>60.679493086000001</v>
      </c>
      <c r="AY21" s="65">
        <f t="shared" si="8"/>
        <v>0</v>
      </c>
      <c r="AZ21" s="65">
        <f t="shared" si="8"/>
        <v>50.148008560000001</v>
      </c>
      <c r="BA21" s="65">
        <f t="shared" si="8"/>
        <v>0</v>
      </c>
      <c r="BB21" s="65">
        <f t="shared" si="8"/>
        <v>0</v>
      </c>
      <c r="BC21" s="65">
        <f t="shared" si="8"/>
        <v>50.148008560000001</v>
      </c>
      <c r="BD21" s="65">
        <f t="shared" si="8"/>
        <v>0</v>
      </c>
      <c r="BE21" s="65">
        <f t="shared" si="8"/>
        <v>130.18414981000001</v>
      </c>
      <c r="BF21" s="65">
        <f t="shared" si="8"/>
        <v>0</v>
      </c>
      <c r="BG21" s="65">
        <f t="shared" si="8"/>
        <v>0</v>
      </c>
      <c r="BH21" s="65">
        <f t="shared" si="8"/>
        <v>130.18414981000001</v>
      </c>
      <c r="BI21" s="65">
        <f t="shared" si="8"/>
        <v>0</v>
      </c>
      <c r="BJ21" s="65">
        <f t="shared" si="8"/>
        <v>82.693559063999999</v>
      </c>
      <c r="BK21" s="65">
        <f t="shared" si="8"/>
        <v>0</v>
      </c>
      <c r="BL21" s="65">
        <f t="shared" si="8"/>
        <v>0</v>
      </c>
      <c r="BM21" s="65">
        <f t="shared" si="8"/>
        <v>82.693559063999999</v>
      </c>
      <c r="BN21" s="65">
        <f t="shared" si="8"/>
        <v>0</v>
      </c>
      <c r="BO21" s="65">
        <f t="shared" si="8"/>
        <v>30.081768099999998</v>
      </c>
      <c r="BP21" s="65">
        <f t="shared" si="8"/>
        <v>0</v>
      </c>
      <c r="BQ21" s="65">
        <f t="shared" si="8"/>
        <v>0</v>
      </c>
      <c r="BR21" s="65">
        <f t="shared" si="8"/>
        <v>30.081768099999998</v>
      </c>
      <c r="BS21" s="65">
        <f t="shared" si="8"/>
        <v>0</v>
      </c>
      <c r="BT21" s="65">
        <f t="shared" si="8"/>
        <v>28.948765380000001</v>
      </c>
      <c r="BU21" s="65">
        <f t="shared" si="8"/>
        <v>0</v>
      </c>
      <c r="BV21" s="65">
        <f t="shared" si="8"/>
        <v>0</v>
      </c>
      <c r="BW21" s="65">
        <f t="shared" si="8"/>
        <v>28.948765380000001</v>
      </c>
      <c r="BX21" s="65">
        <f t="shared" si="8"/>
        <v>0</v>
      </c>
      <c r="BY21" s="65">
        <f t="shared" si="8"/>
        <v>26.691461406111998</v>
      </c>
      <c r="BZ21" s="65">
        <f t="shared" si="8"/>
        <v>0</v>
      </c>
      <c r="CA21" s="65">
        <f t="shared" si="8"/>
        <v>0</v>
      </c>
      <c r="CB21" s="65">
        <f t="shared" si="8"/>
        <v>26.691461406111998</v>
      </c>
      <c r="CC21" s="65">
        <f t="shared" si="8"/>
        <v>0</v>
      </c>
      <c r="CD21" s="65">
        <f t="shared" si="8"/>
        <v>26.166090894</v>
      </c>
      <c r="CE21" s="65">
        <f t="shared" si="8"/>
        <v>0</v>
      </c>
      <c r="CF21" s="65">
        <f t="shared" si="8"/>
        <v>0</v>
      </c>
      <c r="CG21" s="65">
        <f t="shared" si="8"/>
        <v>26.166090894</v>
      </c>
      <c r="CH21" s="65">
        <f t="shared" si="8"/>
        <v>0</v>
      </c>
      <c r="CI21" s="65">
        <f t="shared" si="8"/>
        <v>133.72000068</v>
      </c>
      <c r="CJ21" s="65">
        <f t="shared" si="8"/>
        <v>0</v>
      </c>
      <c r="CK21" s="65">
        <f t="shared" si="8"/>
        <v>0</v>
      </c>
      <c r="CL21" s="65">
        <f t="shared" ref="CL21:DB21" si="9">SUM(CL44)</f>
        <v>133.72000068</v>
      </c>
      <c r="CM21" s="65">
        <f t="shared" si="9"/>
        <v>0</v>
      </c>
      <c r="CN21" s="65">
        <f t="shared" si="9"/>
        <v>24.026908364704003</v>
      </c>
      <c r="CO21" s="65">
        <f t="shared" si="9"/>
        <v>0</v>
      </c>
      <c r="CP21" s="65">
        <f t="shared" si="9"/>
        <v>0</v>
      </c>
      <c r="CQ21" s="65">
        <f t="shared" si="9"/>
        <v>24.026908364704003</v>
      </c>
      <c r="CR21" s="65">
        <f t="shared" si="9"/>
        <v>0</v>
      </c>
      <c r="CS21" s="65">
        <f t="shared" si="9"/>
        <v>381.35687308211203</v>
      </c>
      <c r="CT21" s="65">
        <f t="shared" si="9"/>
        <v>0</v>
      </c>
      <c r="CU21" s="65">
        <f t="shared" si="9"/>
        <v>0</v>
      </c>
      <c r="CV21" s="65">
        <f t="shared" si="9"/>
        <v>381.35687308211203</v>
      </c>
      <c r="CW21" s="65">
        <f t="shared" si="9"/>
        <v>0</v>
      </c>
      <c r="CX21" s="65">
        <f t="shared" si="9"/>
        <v>211.98333226270398</v>
      </c>
      <c r="CY21" s="65">
        <f t="shared" si="9"/>
        <v>0</v>
      </c>
      <c r="CZ21" s="65">
        <f t="shared" si="9"/>
        <v>0</v>
      </c>
      <c r="DA21" s="65">
        <f t="shared" si="9"/>
        <v>211.98333226270398</v>
      </c>
      <c r="DB21" s="65">
        <f t="shared" si="9"/>
        <v>0</v>
      </c>
      <c r="DC21" s="64" t="s">
        <v>118</v>
      </c>
      <c r="DD21" s="67">
        <f t="shared" si="4"/>
        <v>381.35687308211203</v>
      </c>
      <c r="DE21" s="60">
        <f t="shared" si="5"/>
        <v>270.00540753470403</v>
      </c>
    </row>
    <row r="22" spans="1:109" s="27" customFormat="1" ht="78.75" x14ac:dyDescent="0.25">
      <c r="A22" s="62" t="s">
        <v>123</v>
      </c>
      <c r="B22" s="63" t="s">
        <v>124</v>
      </c>
      <c r="C22" s="64" t="s">
        <v>117</v>
      </c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 t="s">
        <v>118</v>
      </c>
      <c r="O22" s="64" t="s">
        <v>118</v>
      </c>
      <c r="P22" s="64" t="s">
        <v>118</v>
      </c>
      <c r="Q22" s="65" t="s">
        <v>118</v>
      </c>
      <c r="R22" s="65"/>
      <c r="S22" s="65">
        <f>SUM(S74)</f>
        <v>0.86285292369477917</v>
      </c>
      <c r="T22" s="65">
        <f>SUM(T74)</f>
        <v>6.4455113400000004</v>
      </c>
      <c r="U22" s="66" t="s">
        <v>118</v>
      </c>
      <c r="V22" s="65">
        <f>SUM(V74)</f>
        <v>0</v>
      </c>
      <c r="W22" s="65">
        <f>SUM(W74)</f>
        <v>0.86285292369477917</v>
      </c>
      <c r="X22" s="65">
        <f>SUM(X74)</f>
        <v>6.4455113400000004</v>
      </c>
      <c r="Y22" s="65" t="s">
        <v>118</v>
      </c>
      <c r="Z22" s="65">
        <f t="shared" ref="Z22:CK22" si="10">SUM(Z74)</f>
        <v>0</v>
      </c>
      <c r="AA22" s="65">
        <f t="shared" si="10"/>
        <v>0</v>
      </c>
      <c r="AB22" s="65">
        <f t="shared" si="10"/>
        <v>14.292</v>
      </c>
      <c r="AC22" s="65">
        <f t="shared" si="10"/>
        <v>14.606</v>
      </c>
      <c r="AD22" s="65">
        <f t="shared" si="10"/>
        <v>14.292</v>
      </c>
      <c r="AE22" s="65">
        <f t="shared" si="10"/>
        <v>14.606</v>
      </c>
      <c r="AF22" s="65">
        <f t="shared" si="10"/>
        <v>6.4455113400000004</v>
      </c>
      <c r="AG22" s="65">
        <f t="shared" si="10"/>
        <v>6.3870054999999999</v>
      </c>
      <c r="AH22" s="65">
        <f t="shared" si="10"/>
        <v>6.4455113400000004</v>
      </c>
      <c r="AI22" s="65">
        <f t="shared" si="10"/>
        <v>0</v>
      </c>
      <c r="AJ22" s="65">
        <f t="shared" si="10"/>
        <v>0</v>
      </c>
      <c r="AK22" s="65">
        <f t="shared" si="10"/>
        <v>0</v>
      </c>
      <c r="AL22" s="65">
        <f t="shared" si="10"/>
        <v>0</v>
      </c>
      <c r="AM22" s="65">
        <f t="shared" si="10"/>
        <v>0</v>
      </c>
      <c r="AN22" s="65">
        <f t="shared" si="10"/>
        <v>0</v>
      </c>
      <c r="AO22" s="65">
        <f t="shared" si="10"/>
        <v>0</v>
      </c>
      <c r="AP22" s="65">
        <f t="shared" si="10"/>
        <v>0</v>
      </c>
      <c r="AQ22" s="65">
        <f t="shared" si="10"/>
        <v>0</v>
      </c>
      <c r="AR22" s="65">
        <f t="shared" si="10"/>
        <v>0</v>
      </c>
      <c r="AS22" s="65">
        <f t="shared" si="10"/>
        <v>0</v>
      </c>
      <c r="AT22" s="65">
        <f t="shared" si="10"/>
        <v>0</v>
      </c>
      <c r="AU22" s="65">
        <f t="shared" si="10"/>
        <v>6.4455113400000004</v>
      </c>
      <c r="AV22" s="65">
        <f t="shared" si="10"/>
        <v>0</v>
      </c>
      <c r="AW22" s="65">
        <f t="shared" si="10"/>
        <v>0</v>
      </c>
      <c r="AX22" s="65">
        <f t="shared" si="10"/>
        <v>6.4455113400000004</v>
      </c>
      <c r="AY22" s="65">
        <f t="shared" si="10"/>
        <v>0</v>
      </c>
      <c r="AZ22" s="65">
        <f t="shared" si="10"/>
        <v>6.3870054999999999</v>
      </c>
      <c r="BA22" s="65">
        <f t="shared" si="10"/>
        <v>0</v>
      </c>
      <c r="BB22" s="65">
        <f t="shared" si="10"/>
        <v>0</v>
      </c>
      <c r="BC22" s="65">
        <f t="shared" si="10"/>
        <v>6.3870054999999999</v>
      </c>
      <c r="BD22" s="65">
        <f t="shared" si="10"/>
        <v>0</v>
      </c>
      <c r="BE22" s="65">
        <f t="shared" si="10"/>
        <v>0</v>
      </c>
      <c r="BF22" s="65">
        <f t="shared" si="10"/>
        <v>0</v>
      </c>
      <c r="BG22" s="65">
        <f t="shared" si="10"/>
        <v>0</v>
      </c>
      <c r="BH22" s="65">
        <f t="shared" si="10"/>
        <v>0</v>
      </c>
      <c r="BI22" s="65">
        <f t="shared" si="10"/>
        <v>0</v>
      </c>
      <c r="BJ22" s="65">
        <f t="shared" si="10"/>
        <v>0</v>
      </c>
      <c r="BK22" s="65">
        <f t="shared" si="10"/>
        <v>0</v>
      </c>
      <c r="BL22" s="65">
        <f t="shared" si="10"/>
        <v>0</v>
      </c>
      <c r="BM22" s="65">
        <f t="shared" si="10"/>
        <v>0</v>
      </c>
      <c r="BN22" s="65">
        <f t="shared" si="10"/>
        <v>0</v>
      </c>
      <c r="BO22" s="65">
        <f t="shared" si="10"/>
        <v>0</v>
      </c>
      <c r="BP22" s="65">
        <f t="shared" si="10"/>
        <v>0</v>
      </c>
      <c r="BQ22" s="65">
        <f t="shared" si="10"/>
        <v>0</v>
      </c>
      <c r="BR22" s="65">
        <f t="shared" si="10"/>
        <v>0</v>
      </c>
      <c r="BS22" s="65">
        <f t="shared" si="10"/>
        <v>0</v>
      </c>
      <c r="BT22" s="65">
        <f t="shared" si="10"/>
        <v>0</v>
      </c>
      <c r="BU22" s="65">
        <f t="shared" si="10"/>
        <v>0</v>
      </c>
      <c r="BV22" s="65">
        <f t="shared" si="10"/>
        <v>0</v>
      </c>
      <c r="BW22" s="65">
        <f t="shared" si="10"/>
        <v>0</v>
      </c>
      <c r="BX22" s="65">
        <f t="shared" si="10"/>
        <v>0</v>
      </c>
      <c r="BY22" s="65">
        <f t="shared" si="10"/>
        <v>0</v>
      </c>
      <c r="BZ22" s="65">
        <f t="shared" si="10"/>
        <v>0</v>
      </c>
      <c r="CA22" s="65">
        <f t="shared" si="10"/>
        <v>0</v>
      </c>
      <c r="CB22" s="65">
        <f t="shared" si="10"/>
        <v>0</v>
      </c>
      <c r="CC22" s="65">
        <f t="shared" si="10"/>
        <v>0</v>
      </c>
      <c r="CD22" s="65">
        <f t="shared" si="10"/>
        <v>0</v>
      </c>
      <c r="CE22" s="65">
        <f t="shared" si="10"/>
        <v>0</v>
      </c>
      <c r="CF22" s="65">
        <f t="shared" si="10"/>
        <v>0</v>
      </c>
      <c r="CG22" s="65">
        <f t="shared" si="10"/>
        <v>0</v>
      </c>
      <c r="CH22" s="65">
        <f t="shared" si="10"/>
        <v>0</v>
      </c>
      <c r="CI22" s="65">
        <f t="shared" si="10"/>
        <v>0</v>
      </c>
      <c r="CJ22" s="65">
        <f t="shared" si="10"/>
        <v>0</v>
      </c>
      <c r="CK22" s="65">
        <f t="shared" si="10"/>
        <v>0</v>
      </c>
      <c r="CL22" s="65">
        <f t="shared" ref="CL22:DB22" si="11">SUM(CL74)</f>
        <v>0</v>
      </c>
      <c r="CM22" s="65">
        <f t="shared" si="11"/>
        <v>0</v>
      </c>
      <c r="CN22" s="65">
        <f t="shared" si="11"/>
        <v>0</v>
      </c>
      <c r="CO22" s="65">
        <f t="shared" si="11"/>
        <v>0</v>
      </c>
      <c r="CP22" s="65">
        <f t="shared" si="11"/>
        <v>0</v>
      </c>
      <c r="CQ22" s="65">
        <f t="shared" si="11"/>
        <v>0</v>
      </c>
      <c r="CR22" s="65">
        <f t="shared" si="11"/>
        <v>0</v>
      </c>
      <c r="CS22" s="65">
        <f t="shared" si="11"/>
        <v>6.4455113400000004</v>
      </c>
      <c r="CT22" s="65">
        <f t="shared" si="11"/>
        <v>0</v>
      </c>
      <c r="CU22" s="65">
        <f t="shared" si="11"/>
        <v>0</v>
      </c>
      <c r="CV22" s="65">
        <f t="shared" si="11"/>
        <v>6.4455113400000004</v>
      </c>
      <c r="CW22" s="65">
        <f t="shared" si="11"/>
        <v>0</v>
      </c>
      <c r="CX22" s="65">
        <f t="shared" si="11"/>
        <v>6.3870054999999999</v>
      </c>
      <c r="CY22" s="65">
        <f t="shared" si="11"/>
        <v>0</v>
      </c>
      <c r="CZ22" s="65">
        <f t="shared" si="11"/>
        <v>0</v>
      </c>
      <c r="DA22" s="65">
        <f t="shared" si="11"/>
        <v>6.3870054999999999</v>
      </c>
      <c r="DB22" s="65">
        <f t="shared" si="11"/>
        <v>0</v>
      </c>
      <c r="DC22" s="64" t="s">
        <v>118</v>
      </c>
      <c r="DD22" s="67">
        <f t="shared" si="4"/>
        <v>6.4455113400000004</v>
      </c>
      <c r="DE22" s="60">
        <f t="shared" si="5"/>
        <v>6.4455113400000004</v>
      </c>
    </row>
    <row r="23" spans="1:109" s="27" customFormat="1" ht="47.25" x14ac:dyDescent="0.25">
      <c r="A23" s="62" t="s">
        <v>125</v>
      </c>
      <c r="B23" s="63" t="s">
        <v>126</v>
      </c>
      <c r="C23" s="64" t="s">
        <v>117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 t="s">
        <v>118</v>
      </c>
      <c r="O23" s="64" t="s">
        <v>118</v>
      </c>
      <c r="P23" s="64" t="s">
        <v>118</v>
      </c>
      <c r="Q23" s="65" t="s">
        <v>118</v>
      </c>
      <c r="R23" s="65"/>
      <c r="S23" s="65">
        <f>SUM(S78)</f>
        <v>46.763037430328232</v>
      </c>
      <c r="T23" s="65">
        <f>SUM(T78)</f>
        <v>349.31988960455197</v>
      </c>
      <c r="U23" s="66" t="s">
        <v>118</v>
      </c>
      <c r="V23" s="65">
        <f>SUM(V78)</f>
        <v>0</v>
      </c>
      <c r="W23" s="65">
        <f>SUM(W78)</f>
        <v>45.56586739909519</v>
      </c>
      <c r="X23" s="65">
        <f>SUM(X78)</f>
        <v>352.22615817859202</v>
      </c>
      <c r="Y23" s="65" t="s">
        <v>118</v>
      </c>
      <c r="Z23" s="65">
        <f t="shared" ref="Z23:CK23" si="12">SUM(Z78)</f>
        <v>0</v>
      </c>
      <c r="AA23" s="65">
        <f t="shared" si="12"/>
        <v>0</v>
      </c>
      <c r="AB23" s="65">
        <f t="shared" si="12"/>
        <v>361.12727868333997</v>
      </c>
      <c r="AC23" s="65">
        <f t="shared" si="12"/>
        <v>460.67640063126998</v>
      </c>
      <c r="AD23" s="65">
        <f t="shared" si="12"/>
        <v>430.51038587051596</v>
      </c>
      <c r="AE23" s="65">
        <f t="shared" si="12"/>
        <v>546.38226957861195</v>
      </c>
      <c r="AF23" s="65">
        <f t="shared" si="12"/>
        <v>349.31988960455197</v>
      </c>
      <c r="AG23" s="65">
        <f t="shared" si="12"/>
        <v>324.31575708659193</v>
      </c>
      <c r="AH23" s="65">
        <f t="shared" si="12"/>
        <v>285.66949240552805</v>
      </c>
      <c r="AI23" s="65">
        <f t="shared" si="12"/>
        <v>56.439102519999999</v>
      </c>
      <c r="AJ23" s="65">
        <f t="shared" si="12"/>
        <v>52.574099486592004</v>
      </c>
      <c r="AK23" s="65">
        <f t="shared" si="12"/>
        <v>0</v>
      </c>
      <c r="AL23" s="65">
        <f t="shared" si="12"/>
        <v>0</v>
      </c>
      <c r="AM23" s="65">
        <f t="shared" si="12"/>
        <v>0</v>
      </c>
      <c r="AN23" s="65">
        <f t="shared" si="12"/>
        <v>0</v>
      </c>
      <c r="AO23" s="65">
        <f t="shared" si="12"/>
        <v>0</v>
      </c>
      <c r="AP23" s="65">
        <f t="shared" si="12"/>
        <v>0</v>
      </c>
      <c r="AQ23" s="65">
        <f t="shared" si="12"/>
        <v>0</v>
      </c>
      <c r="AR23" s="65">
        <f t="shared" si="12"/>
        <v>0</v>
      </c>
      <c r="AS23" s="65">
        <f t="shared" si="12"/>
        <v>0</v>
      </c>
      <c r="AT23" s="65">
        <f t="shared" si="12"/>
        <v>0</v>
      </c>
      <c r="AU23" s="65">
        <f t="shared" si="12"/>
        <v>61.809463301527998</v>
      </c>
      <c r="AV23" s="65">
        <f t="shared" si="12"/>
        <v>0</v>
      </c>
      <c r="AW23" s="65">
        <f t="shared" si="12"/>
        <v>0</v>
      </c>
      <c r="AX23" s="65">
        <f t="shared" si="12"/>
        <v>61.809463301527998</v>
      </c>
      <c r="AY23" s="65">
        <f t="shared" si="12"/>
        <v>0</v>
      </c>
      <c r="AZ23" s="65">
        <f t="shared" si="12"/>
        <v>54.607584038000006</v>
      </c>
      <c r="BA23" s="65">
        <f t="shared" si="12"/>
        <v>0</v>
      </c>
      <c r="BB23" s="65">
        <f t="shared" si="12"/>
        <v>0</v>
      </c>
      <c r="BC23" s="65">
        <f t="shared" si="12"/>
        <v>54.607584038000006</v>
      </c>
      <c r="BD23" s="65">
        <f t="shared" si="12"/>
        <v>0</v>
      </c>
      <c r="BE23" s="65">
        <f t="shared" si="12"/>
        <v>57.358064229999997</v>
      </c>
      <c r="BF23" s="65">
        <f t="shared" si="12"/>
        <v>0</v>
      </c>
      <c r="BG23" s="65">
        <f t="shared" si="12"/>
        <v>0</v>
      </c>
      <c r="BH23" s="65">
        <f t="shared" si="12"/>
        <v>57.358064229999997</v>
      </c>
      <c r="BI23" s="65">
        <f t="shared" si="12"/>
        <v>0</v>
      </c>
      <c r="BJ23" s="65">
        <f t="shared" si="12"/>
        <v>45.312114730000005</v>
      </c>
      <c r="BK23" s="65">
        <f t="shared" si="12"/>
        <v>0</v>
      </c>
      <c r="BL23" s="65">
        <f t="shared" si="12"/>
        <v>0</v>
      </c>
      <c r="BM23" s="65">
        <f t="shared" si="12"/>
        <v>45.312114730000005</v>
      </c>
      <c r="BN23" s="65">
        <f t="shared" si="12"/>
        <v>0</v>
      </c>
      <c r="BO23" s="65">
        <f t="shared" si="12"/>
        <v>92.900736168000009</v>
      </c>
      <c r="BP23" s="65">
        <f t="shared" si="12"/>
        <v>0</v>
      </c>
      <c r="BQ23" s="65">
        <f t="shared" si="12"/>
        <v>0</v>
      </c>
      <c r="BR23" s="65">
        <f t="shared" si="12"/>
        <v>92.900736168000009</v>
      </c>
      <c r="BS23" s="65">
        <f t="shared" si="12"/>
        <v>0</v>
      </c>
      <c r="BT23" s="65">
        <f t="shared" si="12"/>
        <v>92.176815199999993</v>
      </c>
      <c r="BU23" s="65">
        <f t="shared" si="12"/>
        <v>0</v>
      </c>
      <c r="BV23" s="65">
        <f t="shared" si="12"/>
        <v>0</v>
      </c>
      <c r="BW23" s="65">
        <f t="shared" si="12"/>
        <v>92.176815199999993</v>
      </c>
      <c r="BX23" s="65">
        <f t="shared" si="12"/>
        <v>0</v>
      </c>
      <c r="BY23" s="65">
        <f t="shared" si="12"/>
        <v>80.812523385024008</v>
      </c>
      <c r="BZ23" s="65">
        <f t="shared" si="12"/>
        <v>0</v>
      </c>
      <c r="CA23" s="65">
        <f t="shared" si="12"/>
        <v>0</v>
      </c>
      <c r="CB23" s="65">
        <f t="shared" si="12"/>
        <v>80.812523385024008</v>
      </c>
      <c r="CC23" s="65">
        <f t="shared" si="12"/>
        <v>0</v>
      </c>
      <c r="CD23" s="65">
        <f t="shared" si="12"/>
        <v>79.645143631999986</v>
      </c>
      <c r="CE23" s="65">
        <f t="shared" si="12"/>
        <v>0</v>
      </c>
      <c r="CF23" s="65">
        <f t="shared" si="12"/>
        <v>0</v>
      </c>
      <c r="CG23" s="65">
        <f t="shared" si="12"/>
        <v>79.645143631999986</v>
      </c>
      <c r="CH23" s="65">
        <f t="shared" si="12"/>
        <v>0</v>
      </c>
      <c r="CI23" s="65">
        <f t="shared" si="12"/>
        <v>56.439102519999999</v>
      </c>
      <c r="CJ23" s="65">
        <f t="shared" si="12"/>
        <v>0</v>
      </c>
      <c r="CK23" s="65">
        <f t="shared" si="12"/>
        <v>0</v>
      </c>
      <c r="CL23" s="65">
        <f t="shared" ref="CL23:DB23" si="13">SUM(CL78)</f>
        <v>56.439102519999999</v>
      </c>
      <c r="CM23" s="65">
        <f t="shared" si="13"/>
        <v>0</v>
      </c>
      <c r="CN23" s="65">
        <f t="shared" si="13"/>
        <v>52.574099486592004</v>
      </c>
      <c r="CO23" s="65">
        <f t="shared" si="13"/>
        <v>0</v>
      </c>
      <c r="CP23" s="65">
        <f t="shared" si="13"/>
        <v>0</v>
      </c>
      <c r="CQ23" s="65">
        <f t="shared" si="13"/>
        <v>52.574099486592004</v>
      </c>
      <c r="CR23" s="65">
        <f t="shared" si="13"/>
        <v>0</v>
      </c>
      <c r="CS23" s="65">
        <f t="shared" si="13"/>
        <v>349.31988960455197</v>
      </c>
      <c r="CT23" s="65">
        <f t="shared" si="13"/>
        <v>0</v>
      </c>
      <c r="CU23" s="65">
        <f t="shared" si="13"/>
        <v>0</v>
      </c>
      <c r="CV23" s="65">
        <f t="shared" si="13"/>
        <v>349.31988960455197</v>
      </c>
      <c r="CW23" s="65">
        <f t="shared" si="13"/>
        <v>0</v>
      </c>
      <c r="CX23" s="65">
        <f t="shared" si="13"/>
        <v>324.31575708659199</v>
      </c>
      <c r="CY23" s="65">
        <f t="shared" si="13"/>
        <v>0</v>
      </c>
      <c r="CZ23" s="65">
        <f t="shared" si="13"/>
        <v>0</v>
      </c>
      <c r="DA23" s="65">
        <f t="shared" si="13"/>
        <v>324.31575708659199</v>
      </c>
      <c r="DB23" s="65">
        <f t="shared" si="13"/>
        <v>0</v>
      </c>
      <c r="DC23" s="64" t="s">
        <v>118</v>
      </c>
      <c r="DD23" s="67">
        <f t="shared" si="4"/>
        <v>349.31988960455203</v>
      </c>
      <c r="DE23" s="60">
        <f t="shared" si="5"/>
        <v>343.56358585011998</v>
      </c>
    </row>
    <row r="24" spans="1:109" s="27" customFormat="1" ht="47.25" x14ac:dyDescent="0.25">
      <c r="A24" s="62" t="s">
        <v>127</v>
      </c>
      <c r="B24" s="63" t="s">
        <v>128</v>
      </c>
      <c r="C24" s="64" t="s">
        <v>117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 t="s">
        <v>118</v>
      </c>
      <c r="O24" s="64" t="s">
        <v>118</v>
      </c>
      <c r="P24" s="64" t="s">
        <v>118</v>
      </c>
      <c r="Q24" s="65" t="s">
        <v>118</v>
      </c>
      <c r="R24" s="65"/>
      <c r="S24" s="65">
        <f>SUM(S90)</f>
        <v>0</v>
      </c>
      <c r="T24" s="65">
        <f>SUM(T90)</f>
        <v>0</v>
      </c>
      <c r="U24" s="66" t="s">
        <v>118</v>
      </c>
      <c r="V24" s="65">
        <f t="shared" ref="V24:X25" si="14">SUM(V90)</f>
        <v>0</v>
      </c>
      <c r="W24" s="65">
        <f t="shared" si="14"/>
        <v>0</v>
      </c>
      <c r="X24" s="65">
        <f t="shared" si="14"/>
        <v>0</v>
      </c>
      <c r="Y24" s="65" t="s">
        <v>118</v>
      </c>
      <c r="Z24" s="65">
        <f t="shared" ref="Z24:CK25" si="15">SUM(Z90)</f>
        <v>0</v>
      </c>
      <c r="AA24" s="65">
        <f t="shared" si="15"/>
        <v>0</v>
      </c>
      <c r="AB24" s="65">
        <f t="shared" si="15"/>
        <v>0</v>
      </c>
      <c r="AC24" s="65">
        <f t="shared" si="15"/>
        <v>0</v>
      </c>
      <c r="AD24" s="65">
        <f t="shared" si="15"/>
        <v>0</v>
      </c>
      <c r="AE24" s="65">
        <f t="shared" si="15"/>
        <v>0</v>
      </c>
      <c r="AF24" s="65">
        <f t="shared" si="15"/>
        <v>0</v>
      </c>
      <c r="AG24" s="65">
        <f t="shared" si="15"/>
        <v>0</v>
      </c>
      <c r="AH24" s="65">
        <f t="shared" si="15"/>
        <v>0</v>
      </c>
      <c r="AI24" s="65">
        <f t="shared" si="15"/>
        <v>0</v>
      </c>
      <c r="AJ24" s="65">
        <f t="shared" si="15"/>
        <v>0</v>
      </c>
      <c r="AK24" s="65">
        <f t="shared" si="15"/>
        <v>0</v>
      </c>
      <c r="AL24" s="65">
        <f t="shared" si="15"/>
        <v>0</v>
      </c>
      <c r="AM24" s="65">
        <f t="shared" si="15"/>
        <v>0</v>
      </c>
      <c r="AN24" s="65">
        <f t="shared" si="15"/>
        <v>0</v>
      </c>
      <c r="AO24" s="65">
        <f t="shared" si="15"/>
        <v>0</v>
      </c>
      <c r="AP24" s="65">
        <f t="shared" si="15"/>
        <v>0</v>
      </c>
      <c r="AQ24" s="65">
        <f t="shared" si="15"/>
        <v>0</v>
      </c>
      <c r="AR24" s="65">
        <f t="shared" si="15"/>
        <v>0</v>
      </c>
      <c r="AS24" s="65">
        <f t="shared" si="15"/>
        <v>0</v>
      </c>
      <c r="AT24" s="65">
        <f t="shared" si="15"/>
        <v>0</v>
      </c>
      <c r="AU24" s="65">
        <f t="shared" si="15"/>
        <v>0</v>
      </c>
      <c r="AV24" s="65">
        <f t="shared" si="15"/>
        <v>0</v>
      </c>
      <c r="AW24" s="65">
        <f t="shared" si="15"/>
        <v>0</v>
      </c>
      <c r="AX24" s="65">
        <f t="shared" si="15"/>
        <v>0</v>
      </c>
      <c r="AY24" s="65">
        <f t="shared" si="15"/>
        <v>0</v>
      </c>
      <c r="AZ24" s="65">
        <f t="shared" si="15"/>
        <v>0</v>
      </c>
      <c r="BA24" s="65">
        <f t="shared" si="15"/>
        <v>0</v>
      </c>
      <c r="BB24" s="65">
        <f t="shared" si="15"/>
        <v>0</v>
      </c>
      <c r="BC24" s="65">
        <f t="shared" si="15"/>
        <v>0</v>
      </c>
      <c r="BD24" s="65">
        <f t="shared" si="15"/>
        <v>0</v>
      </c>
      <c r="BE24" s="65">
        <f t="shared" si="15"/>
        <v>0</v>
      </c>
      <c r="BF24" s="65">
        <f t="shared" si="15"/>
        <v>0</v>
      </c>
      <c r="BG24" s="65">
        <f t="shared" si="15"/>
        <v>0</v>
      </c>
      <c r="BH24" s="65">
        <f t="shared" si="15"/>
        <v>0</v>
      </c>
      <c r="BI24" s="65">
        <f t="shared" si="15"/>
        <v>0</v>
      </c>
      <c r="BJ24" s="65">
        <f t="shared" si="15"/>
        <v>0</v>
      </c>
      <c r="BK24" s="65">
        <f t="shared" si="15"/>
        <v>0</v>
      </c>
      <c r="BL24" s="65">
        <f t="shared" si="15"/>
        <v>0</v>
      </c>
      <c r="BM24" s="65">
        <f t="shared" si="15"/>
        <v>0</v>
      </c>
      <c r="BN24" s="65">
        <f t="shared" si="15"/>
        <v>0</v>
      </c>
      <c r="BO24" s="65">
        <f t="shared" si="15"/>
        <v>0</v>
      </c>
      <c r="BP24" s="65">
        <f t="shared" si="15"/>
        <v>0</v>
      </c>
      <c r="BQ24" s="65">
        <f t="shared" si="15"/>
        <v>0</v>
      </c>
      <c r="BR24" s="65">
        <f t="shared" si="15"/>
        <v>0</v>
      </c>
      <c r="BS24" s="65">
        <f t="shared" si="15"/>
        <v>0</v>
      </c>
      <c r="BT24" s="65">
        <f t="shared" si="15"/>
        <v>0</v>
      </c>
      <c r="BU24" s="65">
        <f t="shared" si="15"/>
        <v>0</v>
      </c>
      <c r="BV24" s="65">
        <f t="shared" si="15"/>
        <v>0</v>
      </c>
      <c r="BW24" s="65">
        <f t="shared" si="15"/>
        <v>0</v>
      </c>
      <c r="BX24" s="65">
        <f t="shared" si="15"/>
        <v>0</v>
      </c>
      <c r="BY24" s="65">
        <f t="shared" si="15"/>
        <v>0</v>
      </c>
      <c r="BZ24" s="65">
        <f t="shared" si="15"/>
        <v>0</v>
      </c>
      <c r="CA24" s="65">
        <f t="shared" si="15"/>
        <v>0</v>
      </c>
      <c r="CB24" s="65">
        <f t="shared" si="15"/>
        <v>0</v>
      </c>
      <c r="CC24" s="65">
        <f t="shared" si="15"/>
        <v>0</v>
      </c>
      <c r="CD24" s="65">
        <f t="shared" si="15"/>
        <v>0</v>
      </c>
      <c r="CE24" s="65">
        <f t="shared" si="15"/>
        <v>0</v>
      </c>
      <c r="CF24" s="65">
        <f t="shared" si="15"/>
        <v>0</v>
      </c>
      <c r="CG24" s="65">
        <f t="shared" si="15"/>
        <v>0</v>
      </c>
      <c r="CH24" s="65">
        <f t="shared" si="15"/>
        <v>0</v>
      </c>
      <c r="CI24" s="65">
        <f t="shared" si="15"/>
        <v>0</v>
      </c>
      <c r="CJ24" s="65">
        <f t="shared" si="15"/>
        <v>0</v>
      </c>
      <c r="CK24" s="65">
        <f t="shared" si="15"/>
        <v>0</v>
      </c>
      <c r="CL24" s="65">
        <f t="shared" ref="CL24:DB25" si="16">SUM(CL90)</f>
        <v>0</v>
      </c>
      <c r="CM24" s="65">
        <f t="shared" si="16"/>
        <v>0</v>
      </c>
      <c r="CN24" s="65">
        <f t="shared" si="16"/>
        <v>0</v>
      </c>
      <c r="CO24" s="65">
        <f t="shared" si="16"/>
        <v>0</v>
      </c>
      <c r="CP24" s="65">
        <f t="shared" si="16"/>
        <v>0</v>
      </c>
      <c r="CQ24" s="65">
        <f t="shared" si="16"/>
        <v>0</v>
      </c>
      <c r="CR24" s="65">
        <f t="shared" si="16"/>
        <v>0</v>
      </c>
      <c r="CS24" s="65">
        <f t="shared" si="16"/>
        <v>0</v>
      </c>
      <c r="CT24" s="65">
        <f t="shared" si="16"/>
        <v>0</v>
      </c>
      <c r="CU24" s="65">
        <f t="shared" si="16"/>
        <v>0</v>
      </c>
      <c r="CV24" s="65">
        <f t="shared" si="16"/>
        <v>0</v>
      </c>
      <c r="CW24" s="65">
        <f t="shared" si="16"/>
        <v>0</v>
      </c>
      <c r="CX24" s="65">
        <f t="shared" si="16"/>
        <v>0</v>
      </c>
      <c r="CY24" s="65">
        <f t="shared" si="16"/>
        <v>0</v>
      </c>
      <c r="CZ24" s="65">
        <f t="shared" si="16"/>
        <v>0</v>
      </c>
      <c r="DA24" s="65">
        <f t="shared" si="16"/>
        <v>0</v>
      </c>
      <c r="DB24" s="65">
        <f t="shared" si="16"/>
        <v>0</v>
      </c>
      <c r="DC24" s="64" t="s">
        <v>118</v>
      </c>
      <c r="DD24" s="67">
        <f t="shared" si="4"/>
        <v>0</v>
      </c>
      <c r="DE24" s="60">
        <f t="shared" si="5"/>
        <v>0</v>
      </c>
    </row>
    <row r="25" spans="1:109" s="27" customFormat="1" ht="31.5" x14ac:dyDescent="0.25">
      <c r="A25" s="62" t="s">
        <v>129</v>
      </c>
      <c r="B25" s="63" t="s">
        <v>130</v>
      </c>
      <c r="C25" s="64" t="s">
        <v>117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 t="s">
        <v>118</v>
      </c>
      <c r="O25" s="64" t="s">
        <v>118</v>
      </c>
      <c r="P25" s="64" t="s">
        <v>118</v>
      </c>
      <c r="Q25" s="65" t="s">
        <v>118</v>
      </c>
      <c r="R25" s="65"/>
      <c r="S25" s="65">
        <f>SUM(S91)</f>
        <v>34.269223981480202</v>
      </c>
      <c r="T25" s="65">
        <f>SUM(T91)</f>
        <v>255.99110314165719</v>
      </c>
      <c r="U25" s="66" t="s">
        <v>118</v>
      </c>
      <c r="V25" s="65">
        <f t="shared" si="14"/>
        <v>0</v>
      </c>
      <c r="W25" s="65">
        <f t="shared" si="14"/>
        <v>39.464880837886795</v>
      </c>
      <c r="X25" s="65">
        <f t="shared" si="14"/>
        <v>359.52901529367188</v>
      </c>
      <c r="Y25" s="65" t="s">
        <v>118</v>
      </c>
      <c r="Z25" s="65">
        <f t="shared" si="15"/>
        <v>0</v>
      </c>
      <c r="AA25" s="65">
        <f t="shared" si="15"/>
        <v>0</v>
      </c>
      <c r="AB25" s="65">
        <f t="shared" si="15"/>
        <v>0</v>
      </c>
      <c r="AC25" s="65">
        <f t="shared" si="15"/>
        <v>0</v>
      </c>
      <c r="AD25" s="65">
        <f t="shared" si="15"/>
        <v>0</v>
      </c>
      <c r="AE25" s="65">
        <f t="shared" si="15"/>
        <v>0</v>
      </c>
      <c r="AF25" s="65">
        <f t="shared" si="15"/>
        <v>255.99110313765718</v>
      </c>
      <c r="AG25" s="65">
        <f t="shared" si="15"/>
        <v>365.27602360967194</v>
      </c>
      <c r="AH25" s="65">
        <f t="shared" si="15"/>
        <v>111.54575228400003</v>
      </c>
      <c r="AI25" s="65">
        <f t="shared" si="15"/>
        <v>16.69546274</v>
      </c>
      <c r="AJ25" s="65">
        <f t="shared" si="15"/>
        <v>129.214358119672</v>
      </c>
      <c r="AK25" s="65">
        <f t="shared" si="15"/>
        <v>0</v>
      </c>
      <c r="AL25" s="65">
        <f t="shared" si="15"/>
        <v>0</v>
      </c>
      <c r="AM25" s="65">
        <f t="shared" si="15"/>
        <v>0</v>
      </c>
      <c r="AN25" s="65">
        <f t="shared" si="15"/>
        <v>0</v>
      </c>
      <c r="AO25" s="65">
        <f t="shared" si="15"/>
        <v>0</v>
      </c>
      <c r="AP25" s="65">
        <f t="shared" si="15"/>
        <v>0</v>
      </c>
      <c r="AQ25" s="65">
        <f t="shared" si="15"/>
        <v>0</v>
      </c>
      <c r="AR25" s="65">
        <f t="shared" si="15"/>
        <v>0</v>
      </c>
      <c r="AS25" s="65">
        <f t="shared" si="15"/>
        <v>0</v>
      </c>
      <c r="AT25" s="65">
        <f t="shared" si="15"/>
        <v>0</v>
      </c>
      <c r="AU25" s="65">
        <f t="shared" si="15"/>
        <v>42.06527672</v>
      </c>
      <c r="AV25" s="65">
        <f t="shared" si="15"/>
        <v>0</v>
      </c>
      <c r="AW25" s="65">
        <f t="shared" si="15"/>
        <v>0</v>
      </c>
      <c r="AX25" s="65">
        <f t="shared" si="15"/>
        <v>42.06527672</v>
      </c>
      <c r="AY25" s="65">
        <f t="shared" si="15"/>
        <v>0</v>
      </c>
      <c r="AZ25" s="65">
        <f t="shared" si="15"/>
        <v>40.775915130000001</v>
      </c>
      <c r="BA25" s="65">
        <f t="shared" si="15"/>
        <v>0</v>
      </c>
      <c r="BB25" s="65">
        <f t="shared" si="15"/>
        <v>0</v>
      </c>
      <c r="BC25" s="65">
        <f t="shared" si="15"/>
        <v>40.775915130000001</v>
      </c>
      <c r="BD25" s="65">
        <f t="shared" si="15"/>
        <v>0</v>
      </c>
      <c r="BE25" s="65">
        <f t="shared" si="15"/>
        <v>16.370580279999999</v>
      </c>
      <c r="BF25" s="65">
        <f t="shared" si="15"/>
        <v>0</v>
      </c>
      <c r="BG25" s="65">
        <f t="shared" si="15"/>
        <v>0</v>
      </c>
      <c r="BH25" s="65">
        <f t="shared" si="15"/>
        <v>16.370580279999999</v>
      </c>
      <c r="BI25" s="65">
        <f t="shared" si="15"/>
        <v>0</v>
      </c>
      <c r="BJ25" s="65">
        <f t="shared" si="15"/>
        <v>13.92234174</v>
      </c>
      <c r="BK25" s="65">
        <f t="shared" si="15"/>
        <v>0</v>
      </c>
      <c r="BL25" s="65">
        <f t="shared" si="15"/>
        <v>0</v>
      </c>
      <c r="BM25" s="65">
        <f t="shared" si="15"/>
        <v>13.92234174</v>
      </c>
      <c r="BN25" s="65">
        <f t="shared" si="15"/>
        <v>0</v>
      </c>
      <c r="BO25" s="65">
        <f t="shared" si="15"/>
        <v>87.814427168000009</v>
      </c>
      <c r="BP25" s="65">
        <f t="shared" si="15"/>
        <v>0</v>
      </c>
      <c r="BQ25" s="65">
        <f t="shared" si="15"/>
        <v>0</v>
      </c>
      <c r="BR25" s="65">
        <f t="shared" si="15"/>
        <v>87.814427168000009</v>
      </c>
      <c r="BS25" s="65">
        <f t="shared" si="15"/>
        <v>0</v>
      </c>
      <c r="BT25" s="65">
        <f t="shared" si="15"/>
        <v>26.287757351999993</v>
      </c>
      <c r="BU25" s="65">
        <f t="shared" si="15"/>
        <v>0</v>
      </c>
      <c r="BV25" s="65">
        <f t="shared" si="15"/>
        <v>0</v>
      </c>
      <c r="BW25" s="65">
        <f t="shared" si="15"/>
        <v>26.287757351999993</v>
      </c>
      <c r="BX25" s="65">
        <f t="shared" si="15"/>
        <v>0</v>
      </c>
      <c r="BY25" s="65">
        <f t="shared" si="15"/>
        <v>93.045356229657187</v>
      </c>
      <c r="BZ25" s="65">
        <f t="shared" si="15"/>
        <v>0</v>
      </c>
      <c r="CA25" s="65">
        <f t="shared" si="15"/>
        <v>0</v>
      </c>
      <c r="CB25" s="65">
        <f t="shared" si="15"/>
        <v>93.045356229657187</v>
      </c>
      <c r="CC25" s="65">
        <f t="shared" si="15"/>
        <v>0</v>
      </c>
      <c r="CD25" s="65">
        <f t="shared" si="15"/>
        <v>155.07565126799997</v>
      </c>
      <c r="CE25" s="65">
        <f t="shared" si="15"/>
        <v>0</v>
      </c>
      <c r="CF25" s="65">
        <f t="shared" si="15"/>
        <v>0</v>
      </c>
      <c r="CG25" s="65">
        <f t="shared" si="15"/>
        <v>155.07565126799997</v>
      </c>
      <c r="CH25" s="65">
        <f t="shared" si="15"/>
        <v>0</v>
      </c>
      <c r="CI25" s="65">
        <f t="shared" si="15"/>
        <v>16.69546274</v>
      </c>
      <c r="CJ25" s="65">
        <f t="shared" si="15"/>
        <v>0</v>
      </c>
      <c r="CK25" s="65">
        <f t="shared" si="15"/>
        <v>0</v>
      </c>
      <c r="CL25" s="65">
        <f t="shared" si="16"/>
        <v>16.69546274</v>
      </c>
      <c r="CM25" s="65">
        <f t="shared" si="16"/>
        <v>0</v>
      </c>
      <c r="CN25" s="65">
        <f t="shared" si="16"/>
        <v>129.214358119672</v>
      </c>
      <c r="CO25" s="65">
        <f t="shared" si="16"/>
        <v>0</v>
      </c>
      <c r="CP25" s="65">
        <f t="shared" si="16"/>
        <v>0</v>
      </c>
      <c r="CQ25" s="65">
        <f t="shared" si="16"/>
        <v>129.214358119672</v>
      </c>
      <c r="CR25" s="65">
        <f t="shared" si="16"/>
        <v>0</v>
      </c>
      <c r="CS25" s="65">
        <f t="shared" si="16"/>
        <v>255.99110313765718</v>
      </c>
      <c r="CT25" s="65">
        <f t="shared" si="16"/>
        <v>0</v>
      </c>
      <c r="CU25" s="65">
        <f t="shared" si="16"/>
        <v>0</v>
      </c>
      <c r="CV25" s="65">
        <f t="shared" si="16"/>
        <v>255.99110313765718</v>
      </c>
      <c r="CW25" s="65">
        <f t="shared" si="16"/>
        <v>0</v>
      </c>
      <c r="CX25" s="65">
        <f t="shared" si="16"/>
        <v>365.27602360967194</v>
      </c>
      <c r="CY25" s="65">
        <f t="shared" si="16"/>
        <v>0</v>
      </c>
      <c r="CZ25" s="65">
        <f t="shared" si="16"/>
        <v>0</v>
      </c>
      <c r="DA25" s="65">
        <f t="shared" si="16"/>
        <v>365.27602360967194</v>
      </c>
      <c r="DB25" s="65">
        <f t="shared" si="16"/>
        <v>0</v>
      </c>
      <c r="DC25" s="64" t="s">
        <v>118</v>
      </c>
      <c r="DD25" s="67">
        <f t="shared" si="4"/>
        <v>255.99110313765721</v>
      </c>
      <c r="DE25" s="60">
        <f t="shared" si="5"/>
        <v>369.01362373967197</v>
      </c>
    </row>
    <row r="26" spans="1:109" s="27" customFormat="1" ht="31.5" x14ac:dyDescent="0.25">
      <c r="A26" s="62" t="s">
        <v>131</v>
      </c>
      <c r="B26" s="63" t="s">
        <v>132</v>
      </c>
      <c r="C26" s="64" t="s">
        <v>117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 t="s">
        <v>118</v>
      </c>
      <c r="O26" s="64" t="s">
        <v>118</v>
      </c>
      <c r="P26" s="64" t="s">
        <v>118</v>
      </c>
      <c r="Q26" s="65" t="s">
        <v>118</v>
      </c>
      <c r="R26" s="65"/>
      <c r="S26" s="65">
        <f>SUM(S27,S31,S34,S41)</f>
        <v>0</v>
      </c>
      <c r="T26" s="65">
        <f>SUM(T27,T31,T34,T41)</f>
        <v>0</v>
      </c>
      <c r="U26" s="66" t="s">
        <v>118</v>
      </c>
      <c r="V26" s="65">
        <f>SUM(V27,V31,V34,V41)</f>
        <v>0</v>
      </c>
      <c r="W26" s="65">
        <f>SUM(W27,W31,W34,W41)</f>
        <v>0</v>
      </c>
      <c r="X26" s="65">
        <f>SUM(X27,X31,X34,X41)</f>
        <v>0</v>
      </c>
      <c r="Y26" s="65" t="s">
        <v>118</v>
      </c>
      <c r="Z26" s="65">
        <f t="shared" ref="Z26:CK26" si="17">SUM(Z27,Z31,Z34,Z41)</f>
        <v>0</v>
      </c>
      <c r="AA26" s="65">
        <f t="shared" si="17"/>
        <v>0</v>
      </c>
      <c r="AB26" s="65">
        <f t="shared" si="17"/>
        <v>0</v>
      </c>
      <c r="AC26" s="65">
        <f t="shared" si="17"/>
        <v>0</v>
      </c>
      <c r="AD26" s="65">
        <f t="shared" si="17"/>
        <v>0</v>
      </c>
      <c r="AE26" s="65">
        <f t="shared" si="17"/>
        <v>0</v>
      </c>
      <c r="AF26" s="65">
        <f t="shared" si="17"/>
        <v>0</v>
      </c>
      <c r="AG26" s="65">
        <f t="shared" si="17"/>
        <v>0</v>
      </c>
      <c r="AH26" s="65">
        <f t="shared" si="17"/>
        <v>0</v>
      </c>
      <c r="AI26" s="65">
        <f t="shared" si="17"/>
        <v>0</v>
      </c>
      <c r="AJ26" s="65">
        <f t="shared" si="17"/>
        <v>0</v>
      </c>
      <c r="AK26" s="65">
        <f t="shared" si="17"/>
        <v>0</v>
      </c>
      <c r="AL26" s="65">
        <f t="shared" si="17"/>
        <v>0</v>
      </c>
      <c r="AM26" s="65">
        <f t="shared" si="17"/>
        <v>0</v>
      </c>
      <c r="AN26" s="65">
        <f t="shared" si="17"/>
        <v>0</v>
      </c>
      <c r="AO26" s="65">
        <f t="shared" si="17"/>
        <v>0</v>
      </c>
      <c r="AP26" s="65">
        <f t="shared" si="17"/>
        <v>0</v>
      </c>
      <c r="AQ26" s="65">
        <f t="shared" si="17"/>
        <v>0</v>
      </c>
      <c r="AR26" s="65">
        <f t="shared" si="17"/>
        <v>0</v>
      </c>
      <c r="AS26" s="65">
        <f t="shared" si="17"/>
        <v>0</v>
      </c>
      <c r="AT26" s="65">
        <f t="shared" si="17"/>
        <v>0</v>
      </c>
      <c r="AU26" s="65">
        <f t="shared" si="17"/>
        <v>0</v>
      </c>
      <c r="AV26" s="65">
        <f t="shared" si="17"/>
        <v>0</v>
      </c>
      <c r="AW26" s="65">
        <f t="shared" si="17"/>
        <v>0</v>
      </c>
      <c r="AX26" s="65">
        <f t="shared" si="17"/>
        <v>0</v>
      </c>
      <c r="AY26" s="65">
        <f t="shared" si="17"/>
        <v>0</v>
      </c>
      <c r="AZ26" s="65">
        <f t="shared" si="17"/>
        <v>0</v>
      </c>
      <c r="BA26" s="65">
        <f t="shared" si="17"/>
        <v>0</v>
      </c>
      <c r="BB26" s="65">
        <f t="shared" si="17"/>
        <v>0</v>
      </c>
      <c r="BC26" s="65">
        <f t="shared" si="17"/>
        <v>0</v>
      </c>
      <c r="BD26" s="65">
        <f t="shared" si="17"/>
        <v>0</v>
      </c>
      <c r="BE26" s="65">
        <f t="shared" si="17"/>
        <v>0</v>
      </c>
      <c r="BF26" s="65">
        <f t="shared" si="17"/>
        <v>0</v>
      </c>
      <c r="BG26" s="65">
        <f t="shared" si="17"/>
        <v>0</v>
      </c>
      <c r="BH26" s="65">
        <f t="shared" si="17"/>
        <v>0</v>
      </c>
      <c r="BI26" s="65">
        <f t="shared" si="17"/>
        <v>0</v>
      </c>
      <c r="BJ26" s="65">
        <f t="shared" si="17"/>
        <v>0</v>
      </c>
      <c r="BK26" s="65">
        <f t="shared" si="17"/>
        <v>0</v>
      </c>
      <c r="BL26" s="65">
        <f t="shared" si="17"/>
        <v>0</v>
      </c>
      <c r="BM26" s="65">
        <f t="shared" si="17"/>
        <v>0</v>
      </c>
      <c r="BN26" s="65">
        <f t="shared" si="17"/>
        <v>0</v>
      </c>
      <c r="BO26" s="65">
        <f t="shared" si="17"/>
        <v>0</v>
      </c>
      <c r="BP26" s="65">
        <f t="shared" si="17"/>
        <v>0</v>
      </c>
      <c r="BQ26" s="65">
        <f t="shared" si="17"/>
        <v>0</v>
      </c>
      <c r="BR26" s="65">
        <f t="shared" si="17"/>
        <v>0</v>
      </c>
      <c r="BS26" s="65">
        <f t="shared" si="17"/>
        <v>0</v>
      </c>
      <c r="BT26" s="65">
        <f t="shared" si="17"/>
        <v>0</v>
      </c>
      <c r="BU26" s="65">
        <f t="shared" si="17"/>
        <v>0</v>
      </c>
      <c r="BV26" s="65">
        <f t="shared" si="17"/>
        <v>0</v>
      </c>
      <c r="BW26" s="65">
        <f t="shared" si="17"/>
        <v>0</v>
      </c>
      <c r="BX26" s="65">
        <f t="shared" si="17"/>
        <v>0</v>
      </c>
      <c r="BY26" s="65">
        <f t="shared" si="17"/>
        <v>0</v>
      </c>
      <c r="BZ26" s="65">
        <f t="shared" si="17"/>
        <v>0</v>
      </c>
      <c r="CA26" s="65">
        <f t="shared" si="17"/>
        <v>0</v>
      </c>
      <c r="CB26" s="65">
        <f t="shared" si="17"/>
        <v>0</v>
      </c>
      <c r="CC26" s="65">
        <f t="shared" si="17"/>
        <v>0</v>
      </c>
      <c r="CD26" s="65">
        <f t="shared" si="17"/>
        <v>0</v>
      </c>
      <c r="CE26" s="65">
        <f t="shared" si="17"/>
        <v>0</v>
      </c>
      <c r="CF26" s="65">
        <f t="shared" si="17"/>
        <v>0</v>
      </c>
      <c r="CG26" s="65">
        <f t="shared" si="17"/>
        <v>0</v>
      </c>
      <c r="CH26" s="65">
        <f t="shared" si="17"/>
        <v>0</v>
      </c>
      <c r="CI26" s="65">
        <f t="shared" si="17"/>
        <v>0</v>
      </c>
      <c r="CJ26" s="65">
        <f t="shared" si="17"/>
        <v>0</v>
      </c>
      <c r="CK26" s="65">
        <f t="shared" si="17"/>
        <v>0</v>
      </c>
      <c r="CL26" s="65">
        <f t="shared" ref="CL26:DB26" si="18">SUM(CL27,CL31,CL34,CL41)</f>
        <v>0</v>
      </c>
      <c r="CM26" s="65">
        <f t="shared" si="18"/>
        <v>0</v>
      </c>
      <c r="CN26" s="65">
        <f t="shared" si="18"/>
        <v>0</v>
      </c>
      <c r="CO26" s="65">
        <f t="shared" si="18"/>
        <v>0</v>
      </c>
      <c r="CP26" s="65">
        <f t="shared" si="18"/>
        <v>0</v>
      </c>
      <c r="CQ26" s="65">
        <f t="shared" si="18"/>
        <v>0</v>
      </c>
      <c r="CR26" s="65">
        <f t="shared" si="18"/>
        <v>0</v>
      </c>
      <c r="CS26" s="65">
        <f t="shared" si="18"/>
        <v>0</v>
      </c>
      <c r="CT26" s="65">
        <f t="shared" si="18"/>
        <v>0</v>
      </c>
      <c r="CU26" s="65">
        <f t="shared" si="18"/>
        <v>0</v>
      </c>
      <c r="CV26" s="65">
        <f t="shared" si="18"/>
        <v>0</v>
      </c>
      <c r="CW26" s="65">
        <f t="shared" si="18"/>
        <v>0</v>
      </c>
      <c r="CX26" s="65">
        <f t="shared" si="18"/>
        <v>0</v>
      </c>
      <c r="CY26" s="65">
        <f t="shared" si="18"/>
        <v>0</v>
      </c>
      <c r="CZ26" s="65">
        <f t="shared" si="18"/>
        <v>0</v>
      </c>
      <c r="DA26" s="65">
        <f t="shared" si="18"/>
        <v>0</v>
      </c>
      <c r="DB26" s="65">
        <f t="shared" si="18"/>
        <v>0</v>
      </c>
      <c r="DC26" s="64" t="s">
        <v>118</v>
      </c>
      <c r="DD26" s="67">
        <f t="shared" si="4"/>
        <v>0</v>
      </c>
      <c r="DE26" s="60">
        <f t="shared" si="5"/>
        <v>0</v>
      </c>
    </row>
    <row r="27" spans="1:109" s="27" customFormat="1" ht="47.25" x14ac:dyDescent="0.25">
      <c r="A27" s="62" t="s">
        <v>133</v>
      </c>
      <c r="B27" s="63" t="s">
        <v>134</v>
      </c>
      <c r="C27" s="64" t="s">
        <v>117</v>
      </c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 t="s">
        <v>118</v>
      </c>
      <c r="O27" s="64" t="s">
        <v>118</v>
      </c>
      <c r="P27" s="64" t="s">
        <v>118</v>
      </c>
      <c r="Q27" s="65" t="s">
        <v>118</v>
      </c>
      <c r="R27" s="65"/>
      <c r="S27" s="65">
        <f>SUM(S28:S30)</f>
        <v>0</v>
      </c>
      <c r="T27" s="65">
        <f>SUM(T28:T30)</f>
        <v>0</v>
      </c>
      <c r="U27" s="66" t="s">
        <v>118</v>
      </c>
      <c r="V27" s="65">
        <f>SUM(V28:V30)</f>
        <v>0</v>
      </c>
      <c r="W27" s="65">
        <f>SUM(W28:W30)</f>
        <v>0</v>
      </c>
      <c r="X27" s="65">
        <f>SUM(X28:X30)</f>
        <v>0</v>
      </c>
      <c r="Y27" s="65" t="s">
        <v>118</v>
      </c>
      <c r="Z27" s="65">
        <f t="shared" ref="Z27:CK27" si="19">SUM(Z28:Z30)</f>
        <v>0</v>
      </c>
      <c r="AA27" s="65">
        <f t="shared" si="19"/>
        <v>0</v>
      </c>
      <c r="AB27" s="65">
        <f t="shared" si="19"/>
        <v>0</v>
      </c>
      <c r="AC27" s="65">
        <f t="shared" si="19"/>
        <v>0</v>
      </c>
      <c r="AD27" s="65">
        <f t="shared" si="19"/>
        <v>0</v>
      </c>
      <c r="AE27" s="65">
        <f t="shared" si="19"/>
        <v>0</v>
      </c>
      <c r="AF27" s="65">
        <f t="shared" si="19"/>
        <v>0</v>
      </c>
      <c r="AG27" s="65">
        <f t="shared" si="19"/>
        <v>0</v>
      </c>
      <c r="AH27" s="65">
        <f t="shared" si="19"/>
        <v>0</v>
      </c>
      <c r="AI27" s="65">
        <f t="shared" si="19"/>
        <v>0</v>
      </c>
      <c r="AJ27" s="65">
        <f t="shared" si="19"/>
        <v>0</v>
      </c>
      <c r="AK27" s="65">
        <f t="shared" si="19"/>
        <v>0</v>
      </c>
      <c r="AL27" s="65">
        <f t="shared" si="19"/>
        <v>0</v>
      </c>
      <c r="AM27" s="65">
        <f t="shared" si="19"/>
        <v>0</v>
      </c>
      <c r="AN27" s="65">
        <f t="shared" si="19"/>
        <v>0</v>
      </c>
      <c r="AO27" s="65">
        <f t="shared" si="19"/>
        <v>0</v>
      </c>
      <c r="AP27" s="65">
        <f t="shared" si="19"/>
        <v>0</v>
      </c>
      <c r="AQ27" s="65">
        <f t="shared" si="19"/>
        <v>0</v>
      </c>
      <c r="AR27" s="65">
        <f t="shared" si="19"/>
        <v>0</v>
      </c>
      <c r="AS27" s="65">
        <f t="shared" si="19"/>
        <v>0</v>
      </c>
      <c r="AT27" s="65">
        <f t="shared" si="19"/>
        <v>0</v>
      </c>
      <c r="AU27" s="65">
        <f t="shared" si="19"/>
        <v>0</v>
      </c>
      <c r="AV27" s="65">
        <f t="shared" si="19"/>
        <v>0</v>
      </c>
      <c r="AW27" s="65">
        <f t="shared" si="19"/>
        <v>0</v>
      </c>
      <c r="AX27" s="65">
        <f t="shared" si="19"/>
        <v>0</v>
      </c>
      <c r="AY27" s="65">
        <f t="shared" si="19"/>
        <v>0</v>
      </c>
      <c r="AZ27" s="65">
        <f t="shared" si="19"/>
        <v>0</v>
      </c>
      <c r="BA27" s="65">
        <f t="shared" si="19"/>
        <v>0</v>
      </c>
      <c r="BB27" s="65">
        <f t="shared" si="19"/>
        <v>0</v>
      </c>
      <c r="BC27" s="65">
        <f t="shared" si="19"/>
        <v>0</v>
      </c>
      <c r="BD27" s="65">
        <f t="shared" si="19"/>
        <v>0</v>
      </c>
      <c r="BE27" s="65">
        <f t="shared" si="19"/>
        <v>0</v>
      </c>
      <c r="BF27" s="65">
        <f t="shared" si="19"/>
        <v>0</v>
      </c>
      <c r="BG27" s="65">
        <f t="shared" si="19"/>
        <v>0</v>
      </c>
      <c r="BH27" s="65">
        <f t="shared" si="19"/>
        <v>0</v>
      </c>
      <c r="BI27" s="65">
        <f t="shared" si="19"/>
        <v>0</v>
      </c>
      <c r="BJ27" s="65">
        <f t="shared" si="19"/>
        <v>0</v>
      </c>
      <c r="BK27" s="65">
        <f t="shared" si="19"/>
        <v>0</v>
      </c>
      <c r="BL27" s="65">
        <f t="shared" si="19"/>
        <v>0</v>
      </c>
      <c r="BM27" s="65">
        <f t="shared" si="19"/>
        <v>0</v>
      </c>
      <c r="BN27" s="65">
        <f t="shared" si="19"/>
        <v>0</v>
      </c>
      <c r="BO27" s="65">
        <f t="shared" si="19"/>
        <v>0</v>
      </c>
      <c r="BP27" s="65">
        <f t="shared" si="19"/>
        <v>0</v>
      </c>
      <c r="BQ27" s="65">
        <f t="shared" si="19"/>
        <v>0</v>
      </c>
      <c r="BR27" s="65">
        <f t="shared" si="19"/>
        <v>0</v>
      </c>
      <c r="BS27" s="65">
        <f t="shared" si="19"/>
        <v>0</v>
      </c>
      <c r="BT27" s="65">
        <f t="shared" si="19"/>
        <v>0</v>
      </c>
      <c r="BU27" s="65">
        <f t="shared" si="19"/>
        <v>0</v>
      </c>
      <c r="BV27" s="65">
        <f t="shared" si="19"/>
        <v>0</v>
      </c>
      <c r="BW27" s="65">
        <f t="shared" si="19"/>
        <v>0</v>
      </c>
      <c r="BX27" s="65">
        <f t="shared" si="19"/>
        <v>0</v>
      </c>
      <c r="BY27" s="65">
        <f t="shared" si="19"/>
        <v>0</v>
      </c>
      <c r="BZ27" s="65">
        <f t="shared" si="19"/>
        <v>0</v>
      </c>
      <c r="CA27" s="65">
        <f t="shared" si="19"/>
        <v>0</v>
      </c>
      <c r="CB27" s="65">
        <f t="shared" si="19"/>
        <v>0</v>
      </c>
      <c r="CC27" s="65">
        <f t="shared" si="19"/>
        <v>0</v>
      </c>
      <c r="CD27" s="65">
        <f t="shared" si="19"/>
        <v>0</v>
      </c>
      <c r="CE27" s="65">
        <f t="shared" si="19"/>
        <v>0</v>
      </c>
      <c r="CF27" s="65">
        <f t="shared" si="19"/>
        <v>0</v>
      </c>
      <c r="CG27" s="65">
        <f t="shared" si="19"/>
        <v>0</v>
      </c>
      <c r="CH27" s="65">
        <f t="shared" si="19"/>
        <v>0</v>
      </c>
      <c r="CI27" s="65">
        <f t="shared" si="19"/>
        <v>0</v>
      </c>
      <c r="CJ27" s="65">
        <f t="shared" si="19"/>
        <v>0</v>
      </c>
      <c r="CK27" s="65">
        <f t="shared" si="19"/>
        <v>0</v>
      </c>
      <c r="CL27" s="65">
        <f t="shared" ref="CL27:DB27" si="20">SUM(CL28:CL30)</f>
        <v>0</v>
      </c>
      <c r="CM27" s="65">
        <f t="shared" si="20"/>
        <v>0</v>
      </c>
      <c r="CN27" s="65">
        <f t="shared" si="20"/>
        <v>0</v>
      </c>
      <c r="CO27" s="65">
        <f t="shared" si="20"/>
        <v>0</v>
      </c>
      <c r="CP27" s="65">
        <f t="shared" si="20"/>
        <v>0</v>
      </c>
      <c r="CQ27" s="65">
        <f t="shared" si="20"/>
        <v>0</v>
      </c>
      <c r="CR27" s="65">
        <f t="shared" si="20"/>
        <v>0</v>
      </c>
      <c r="CS27" s="65">
        <f t="shared" si="20"/>
        <v>0</v>
      </c>
      <c r="CT27" s="65">
        <f t="shared" si="20"/>
        <v>0</v>
      </c>
      <c r="CU27" s="65">
        <f t="shared" si="20"/>
        <v>0</v>
      </c>
      <c r="CV27" s="65">
        <f t="shared" si="20"/>
        <v>0</v>
      </c>
      <c r="CW27" s="65">
        <f t="shared" si="20"/>
        <v>0</v>
      </c>
      <c r="CX27" s="65">
        <f t="shared" si="20"/>
        <v>0</v>
      </c>
      <c r="CY27" s="65">
        <f t="shared" si="20"/>
        <v>0</v>
      </c>
      <c r="CZ27" s="65">
        <f t="shared" si="20"/>
        <v>0</v>
      </c>
      <c r="DA27" s="65">
        <f t="shared" si="20"/>
        <v>0</v>
      </c>
      <c r="DB27" s="65">
        <f t="shared" si="20"/>
        <v>0</v>
      </c>
      <c r="DC27" s="64" t="s">
        <v>118</v>
      </c>
      <c r="DD27" s="67">
        <f t="shared" si="4"/>
        <v>0</v>
      </c>
      <c r="DE27" s="60">
        <f t="shared" si="5"/>
        <v>0</v>
      </c>
    </row>
    <row r="28" spans="1:109" s="27" customFormat="1" ht="78.75" x14ac:dyDescent="0.25">
      <c r="A28" s="62" t="s">
        <v>135</v>
      </c>
      <c r="B28" s="63" t="s">
        <v>136</v>
      </c>
      <c r="C28" s="64" t="s">
        <v>117</v>
      </c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 t="s">
        <v>118</v>
      </c>
      <c r="O28" s="64" t="s">
        <v>118</v>
      </c>
      <c r="P28" s="64" t="s">
        <v>118</v>
      </c>
      <c r="Q28" s="65" t="s">
        <v>118</v>
      </c>
      <c r="R28" s="65"/>
      <c r="S28" s="65">
        <v>0</v>
      </c>
      <c r="T28" s="65">
        <v>0</v>
      </c>
      <c r="U28" s="66" t="s">
        <v>118</v>
      </c>
      <c r="V28" s="65"/>
      <c r="W28" s="65">
        <v>0</v>
      </c>
      <c r="X28" s="65">
        <v>0</v>
      </c>
      <c r="Y28" s="65" t="s">
        <v>118</v>
      </c>
      <c r="Z28" s="65">
        <v>0</v>
      </c>
      <c r="AA28" s="65">
        <v>0</v>
      </c>
      <c r="AB28" s="65">
        <v>0</v>
      </c>
      <c r="AC28" s="65">
        <v>0</v>
      </c>
      <c r="AD28" s="65">
        <v>0</v>
      </c>
      <c r="AE28" s="65">
        <v>0</v>
      </c>
      <c r="AF28" s="65">
        <v>0</v>
      </c>
      <c r="AG28" s="65">
        <f>SUM(AA28,AJ28,AP28,AZ28,BJ28)</f>
        <v>0</v>
      </c>
      <c r="AH28" s="65">
        <f>SUM(AK28,AU28,BE28,BO28,BY28,CI28)</f>
        <v>0</v>
      </c>
      <c r="AI28" s="65">
        <f>SUM(BO28,BY28,CI28)</f>
        <v>0</v>
      </c>
      <c r="AJ28" s="65">
        <f>SUM(BT28,CD28,CN28)</f>
        <v>0</v>
      </c>
      <c r="AK28" s="65">
        <f>SUM(AL28:AO28)</f>
        <v>0</v>
      </c>
      <c r="AL28" s="65">
        <v>0</v>
      </c>
      <c r="AM28" s="65">
        <v>0</v>
      </c>
      <c r="AN28" s="65">
        <v>0</v>
      </c>
      <c r="AO28" s="65">
        <v>0</v>
      </c>
      <c r="AP28" s="65">
        <f>SUM(AQ28:AT28)</f>
        <v>0</v>
      </c>
      <c r="AQ28" s="65">
        <v>0</v>
      </c>
      <c r="AR28" s="65">
        <v>0</v>
      </c>
      <c r="AS28" s="65">
        <v>0</v>
      </c>
      <c r="AT28" s="65">
        <v>0</v>
      </c>
      <c r="AU28" s="65">
        <f>SUM(AV28:AY28)</f>
        <v>0</v>
      </c>
      <c r="AV28" s="65">
        <v>0</v>
      </c>
      <c r="AW28" s="65">
        <v>0</v>
      </c>
      <c r="AX28" s="65">
        <v>0</v>
      </c>
      <c r="AY28" s="65">
        <v>0</v>
      </c>
      <c r="AZ28" s="65">
        <f>SUM(BA28:BD28)</f>
        <v>0</v>
      </c>
      <c r="BA28" s="65">
        <v>0</v>
      </c>
      <c r="BB28" s="65">
        <v>0</v>
      </c>
      <c r="BC28" s="65">
        <v>0</v>
      </c>
      <c r="BD28" s="65">
        <v>0</v>
      </c>
      <c r="BE28" s="65">
        <f>SUM(BF28:BI28)</f>
        <v>0</v>
      </c>
      <c r="BF28" s="65">
        <v>0</v>
      </c>
      <c r="BG28" s="65">
        <v>0</v>
      </c>
      <c r="BH28" s="65">
        <v>0</v>
      </c>
      <c r="BI28" s="65">
        <v>0</v>
      </c>
      <c r="BJ28" s="65">
        <f>SUM(BK28:BN28)</f>
        <v>0</v>
      </c>
      <c r="BK28" s="65">
        <v>0</v>
      </c>
      <c r="BL28" s="65">
        <v>0</v>
      </c>
      <c r="BM28" s="65">
        <v>0</v>
      </c>
      <c r="BN28" s="65">
        <v>0</v>
      </c>
      <c r="BO28" s="65">
        <f>SUM(BP28:BS28)</f>
        <v>0</v>
      </c>
      <c r="BP28" s="65">
        <v>0</v>
      </c>
      <c r="BQ28" s="65">
        <v>0</v>
      </c>
      <c r="BR28" s="65">
        <v>0</v>
      </c>
      <c r="BS28" s="65">
        <v>0</v>
      </c>
      <c r="BT28" s="65">
        <f>SUM(BU28:BX28)</f>
        <v>0</v>
      </c>
      <c r="BU28" s="65">
        <v>0</v>
      </c>
      <c r="BV28" s="65">
        <v>0</v>
      </c>
      <c r="BW28" s="65">
        <v>0</v>
      </c>
      <c r="BX28" s="65">
        <v>0</v>
      </c>
      <c r="BY28" s="65">
        <f>SUM(BZ28:CC28)</f>
        <v>0</v>
      </c>
      <c r="BZ28" s="65">
        <v>0</v>
      </c>
      <c r="CA28" s="65">
        <v>0</v>
      </c>
      <c r="CB28" s="65">
        <v>0</v>
      </c>
      <c r="CC28" s="65">
        <v>0</v>
      </c>
      <c r="CD28" s="65">
        <f>SUM(CE28:CH28)</f>
        <v>0</v>
      </c>
      <c r="CE28" s="65">
        <v>0</v>
      </c>
      <c r="CF28" s="65">
        <v>0</v>
      </c>
      <c r="CG28" s="65">
        <v>0</v>
      </c>
      <c r="CH28" s="65">
        <v>0</v>
      </c>
      <c r="CI28" s="65">
        <f>SUM(CJ28:CM28)</f>
        <v>0</v>
      </c>
      <c r="CJ28" s="65">
        <v>0</v>
      </c>
      <c r="CK28" s="65">
        <v>0</v>
      </c>
      <c r="CL28" s="65">
        <v>0</v>
      </c>
      <c r="CM28" s="65">
        <v>0</v>
      </c>
      <c r="CN28" s="65">
        <f>SUM(CO28:CR28)</f>
        <v>0</v>
      </c>
      <c r="CO28" s="65">
        <v>0</v>
      </c>
      <c r="CP28" s="65">
        <v>0</v>
      </c>
      <c r="CQ28" s="65">
        <v>0</v>
      </c>
      <c r="CR28" s="65">
        <v>0</v>
      </c>
      <c r="CS28" s="65">
        <f t="shared" ref="CS28:DB30" si="21">SUM(AU28,BE28,BO28,BY28,CI28)</f>
        <v>0</v>
      </c>
      <c r="CT28" s="65">
        <f t="shared" si="21"/>
        <v>0</v>
      </c>
      <c r="CU28" s="65">
        <f t="shared" si="21"/>
        <v>0</v>
      </c>
      <c r="CV28" s="65">
        <f t="shared" si="21"/>
        <v>0</v>
      </c>
      <c r="CW28" s="65">
        <f t="shared" si="21"/>
        <v>0</v>
      </c>
      <c r="CX28" s="65">
        <f t="shared" si="21"/>
        <v>0</v>
      </c>
      <c r="CY28" s="65">
        <f t="shared" si="21"/>
        <v>0</v>
      </c>
      <c r="CZ28" s="65">
        <f t="shared" si="21"/>
        <v>0</v>
      </c>
      <c r="DA28" s="65">
        <f t="shared" si="21"/>
        <v>0</v>
      </c>
      <c r="DB28" s="65">
        <f t="shared" si="21"/>
        <v>0</v>
      </c>
      <c r="DC28" s="64" t="s">
        <v>118</v>
      </c>
      <c r="DD28" s="67">
        <f t="shared" si="4"/>
        <v>0</v>
      </c>
      <c r="DE28" s="60">
        <f t="shared" si="5"/>
        <v>0</v>
      </c>
    </row>
    <row r="29" spans="1:109" s="27" customFormat="1" ht="78.75" x14ac:dyDescent="0.25">
      <c r="A29" s="62" t="s">
        <v>137</v>
      </c>
      <c r="B29" s="63" t="s">
        <v>138</v>
      </c>
      <c r="C29" s="64" t="s">
        <v>117</v>
      </c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 t="s">
        <v>118</v>
      </c>
      <c r="O29" s="64" t="s">
        <v>118</v>
      </c>
      <c r="P29" s="64" t="s">
        <v>118</v>
      </c>
      <c r="Q29" s="65" t="s">
        <v>118</v>
      </c>
      <c r="R29" s="65"/>
      <c r="S29" s="65">
        <v>0</v>
      </c>
      <c r="T29" s="65">
        <v>0</v>
      </c>
      <c r="U29" s="66" t="s">
        <v>118</v>
      </c>
      <c r="V29" s="65"/>
      <c r="W29" s="65">
        <v>0</v>
      </c>
      <c r="X29" s="65">
        <v>0</v>
      </c>
      <c r="Y29" s="65" t="s">
        <v>118</v>
      </c>
      <c r="Z29" s="65">
        <v>0</v>
      </c>
      <c r="AA29" s="65">
        <v>0</v>
      </c>
      <c r="AB29" s="65">
        <v>0</v>
      </c>
      <c r="AC29" s="65">
        <v>0</v>
      </c>
      <c r="AD29" s="65">
        <v>0</v>
      </c>
      <c r="AE29" s="65">
        <v>0</v>
      </c>
      <c r="AF29" s="65">
        <v>0</v>
      </c>
      <c r="AG29" s="65">
        <f>SUM(AA29,AJ29,AP29,AZ29,BJ29)</f>
        <v>0</v>
      </c>
      <c r="AH29" s="65">
        <f>SUM(AK29,AU29,BE29,BO29,BY29,CI29)</f>
        <v>0</v>
      </c>
      <c r="AI29" s="65">
        <f>SUM(BO29,BY29,CI29)</f>
        <v>0</v>
      </c>
      <c r="AJ29" s="65">
        <f>SUM(BT29,CD29,CN29)</f>
        <v>0</v>
      </c>
      <c r="AK29" s="65">
        <f>SUM(AL29:AO29)</f>
        <v>0</v>
      </c>
      <c r="AL29" s="65">
        <v>0</v>
      </c>
      <c r="AM29" s="65">
        <v>0</v>
      </c>
      <c r="AN29" s="65">
        <v>0</v>
      </c>
      <c r="AO29" s="65">
        <v>0</v>
      </c>
      <c r="AP29" s="65">
        <f>SUM(AQ29:AT29)</f>
        <v>0</v>
      </c>
      <c r="AQ29" s="65">
        <v>0</v>
      </c>
      <c r="AR29" s="65">
        <v>0</v>
      </c>
      <c r="AS29" s="65">
        <v>0</v>
      </c>
      <c r="AT29" s="65">
        <v>0</v>
      </c>
      <c r="AU29" s="65">
        <f>SUM(AV29:AY29)</f>
        <v>0</v>
      </c>
      <c r="AV29" s="65">
        <v>0</v>
      </c>
      <c r="AW29" s="65">
        <v>0</v>
      </c>
      <c r="AX29" s="65">
        <v>0</v>
      </c>
      <c r="AY29" s="65">
        <v>0</v>
      </c>
      <c r="AZ29" s="65">
        <f>SUM(BA29:BD29)</f>
        <v>0</v>
      </c>
      <c r="BA29" s="65">
        <v>0</v>
      </c>
      <c r="BB29" s="65">
        <v>0</v>
      </c>
      <c r="BC29" s="65">
        <v>0</v>
      </c>
      <c r="BD29" s="65">
        <v>0</v>
      </c>
      <c r="BE29" s="65">
        <f>SUM(BF29:BI29)</f>
        <v>0</v>
      </c>
      <c r="BF29" s="65">
        <v>0</v>
      </c>
      <c r="BG29" s="65">
        <v>0</v>
      </c>
      <c r="BH29" s="65">
        <v>0</v>
      </c>
      <c r="BI29" s="65">
        <v>0</v>
      </c>
      <c r="BJ29" s="65">
        <f>SUM(BK29:BN29)</f>
        <v>0</v>
      </c>
      <c r="BK29" s="65">
        <v>0</v>
      </c>
      <c r="BL29" s="65">
        <v>0</v>
      </c>
      <c r="BM29" s="65">
        <v>0</v>
      </c>
      <c r="BN29" s="65">
        <v>0</v>
      </c>
      <c r="BO29" s="65">
        <f>SUM(BP29:BS29)</f>
        <v>0</v>
      </c>
      <c r="BP29" s="65">
        <v>0</v>
      </c>
      <c r="BQ29" s="65">
        <v>0</v>
      </c>
      <c r="BR29" s="65">
        <v>0</v>
      </c>
      <c r="BS29" s="65">
        <v>0</v>
      </c>
      <c r="BT29" s="65">
        <f>SUM(BU29:BX29)</f>
        <v>0</v>
      </c>
      <c r="BU29" s="65">
        <v>0</v>
      </c>
      <c r="BV29" s="65">
        <v>0</v>
      </c>
      <c r="BW29" s="65">
        <v>0</v>
      </c>
      <c r="BX29" s="65">
        <v>0</v>
      </c>
      <c r="BY29" s="65">
        <f>SUM(BZ29:CC29)</f>
        <v>0</v>
      </c>
      <c r="BZ29" s="65">
        <v>0</v>
      </c>
      <c r="CA29" s="65">
        <v>0</v>
      </c>
      <c r="CB29" s="65">
        <v>0</v>
      </c>
      <c r="CC29" s="65">
        <v>0</v>
      </c>
      <c r="CD29" s="65">
        <f>SUM(CE29:CH29)</f>
        <v>0</v>
      </c>
      <c r="CE29" s="65">
        <v>0</v>
      </c>
      <c r="CF29" s="65">
        <v>0</v>
      </c>
      <c r="CG29" s="65">
        <v>0</v>
      </c>
      <c r="CH29" s="65">
        <v>0</v>
      </c>
      <c r="CI29" s="65">
        <f>SUM(CJ29:CM29)</f>
        <v>0</v>
      </c>
      <c r="CJ29" s="65">
        <v>0</v>
      </c>
      <c r="CK29" s="65">
        <v>0</v>
      </c>
      <c r="CL29" s="65">
        <v>0</v>
      </c>
      <c r="CM29" s="65">
        <v>0</v>
      </c>
      <c r="CN29" s="65">
        <f>SUM(CO29:CR29)</f>
        <v>0</v>
      </c>
      <c r="CO29" s="65">
        <v>0</v>
      </c>
      <c r="CP29" s="65">
        <v>0</v>
      </c>
      <c r="CQ29" s="65">
        <v>0</v>
      </c>
      <c r="CR29" s="65">
        <v>0</v>
      </c>
      <c r="CS29" s="65">
        <f t="shared" si="21"/>
        <v>0</v>
      </c>
      <c r="CT29" s="65">
        <f t="shared" si="21"/>
        <v>0</v>
      </c>
      <c r="CU29" s="65">
        <f t="shared" si="21"/>
        <v>0</v>
      </c>
      <c r="CV29" s="65">
        <f t="shared" si="21"/>
        <v>0</v>
      </c>
      <c r="CW29" s="65">
        <f t="shared" si="21"/>
        <v>0</v>
      </c>
      <c r="CX29" s="65">
        <f t="shared" si="21"/>
        <v>0</v>
      </c>
      <c r="CY29" s="65">
        <f t="shared" si="21"/>
        <v>0</v>
      </c>
      <c r="CZ29" s="65">
        <f t="shared" si="21"/>
        <v>0</v>
      </c>
      <c r="DA29" s="65">
        <f t="shared" si="21"/>
        <v>0</v>
      </c>
      <c r="DB29" s="65">
        <f t="shared" si="21"/>
        <v>0</v>
      </c>
      <c r="DC29" s="64" t="s">
        <v>118</v>
      </c>
      <c r="DD29" s="67">
        <f t="shared" si="4"/>
        <v>0</v>
      </c>
      <c r="DE29" s="60">
        <f t="shared" si="5"/>
        <v>0</v>
      </c>
    </row>
    <row r="30" spans="1:109" s="27" customFormat="1" ht="63" x14ac:dyDescent="0.25">
      <c r="A30" s="62" t="s">
        <v>139</v>
      </c>
      <c r="B30" s="63" t="s">
        <v>140</v>
      </c>
      <c r="C30" s="64" t="s">
        <v>117</v>
      </c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 t="s">
        <v>118</v>
      </c>
      <c r="O30" s="64" t="s">
        <v>118</v>
      </c>
      <c r="P30" s="64" t="s">
        <v>118</v>
      </c>
      <c r="Q30" s="65" t="s">
        <v>118</v>
      </c>
      <c r="R30" s="65"/>
      <c r="S30" s="65">
        <v>0</v>
      </c>
      <c r="T30" s="65">
        <v>0</v>
      </c>
      <c r="U30" s="66" t="s">
        <v>118</v>
      </c>
      <c r="V30" s="65"/>
      <c r="W30" s="65">
        <v>0</v>
      </c>
      <c r="X30" s="65">
        <v>0</v>
      </c>
      <c r="Y30" s="65" t="s">
        <v>118</v>
      </c>
      <c r="Z30" s="65">
        <v>0</v>
      </c>
      <c r="AA30" s="65">
        <v>0</v>
      </c>
      <c r="AB30" s="65">
        <v>0</v>
      </c>
      <c r="AC30" s="65">
        <v>0</v>
      </c>
      <c r="AD30" s="65">
        <v>0</v>
      </c>
      <c r="AE30" s="65">
        <v>0</v>
      </c>
      <c r="AF30" s="65">
        <v>0</v>
      </c>
      <c r="AG30" s="65">
        <f>SUM(AA30,AJ30,AP30,AZ30,BJ30)</f>
        <v>0</v>
      </c>
      <c r="AH30" s="65">
        <f>SUM(AK30,AU30,BE30,BO30,BY30,CI30)</f>
        <v>0</v>
      </c>
      <c r="AI30" s="65">
        <f>SUM(BO30,BY30,CI30)</f>
        <v>0</v>
      </c>
      <c r="AJ30" s="65">
        <f>SUM(BT30,CD30,CN30)</f>
        <v>0</v>
      </c>
      <c r="AK30" s="65">
        <f>SUM(AL30:AO30)</f>
        <v>0</v>
      </c>
      <c r="AL30" s="65">
        <v>0</v>
      </c>
      <c r="AM30" s="65">
        <v>0</v>
      </c>
      <c r="AN30" s="65">
        <v>0</v>
      </c>
      <c r="AO30" s="65">
        <v>0</v>
      </c>
      <c r="AP30" s="65">
        <f>SUM(AQ30:AT30)</f>
        <v>0</v>
      </c>
      <c r="AQ30" s="65">
        <v>0</v>
      </c>
      <c r="AR30" s="65">
        <v>0</v>
      </c>
      <c r="AS30" s="65">
        <v>0</v>
      </c>
      <c r="AT30" s="65">
        <v>0</v>
      </c>
      <c r="AU30" s="65">
        <f>SUM(AV30:AY30)</f>
        <v>0</v>
      </c>
      <c r="AV30" s="65">
        <v>0</v>
      </c>
      <c r="AW30" s="65">
        <v>0</v>
      </c>
      <c r="AX30" s="65">
        <v>0</v>
      </c>
      <c r="AY30" s="65">
        <v>0</v>
      </c>
      <c r="AZ30" s="65">
        <f>SUM(BA30:BD30)</f>
        <v>0</v>
      </c>
      <c r="BA30" s="65">
        <v>0</v>
      </c>
      <c r="BB30" s="65">
        <v>0</v>
      </c>
      <c r="BC30" s="65">
        <v>0</v>
      </c>
      <c r="BD30" s="65">
        <v>0</v>
      </c>
      <c r="BE30" s="65">
        <f>SUM(BF30:BI30)</f>
        <v>0</v>
      </c>
      <c r="BF30" s="65">
        <v>0</v>
      </c>
      <c r="BG30" s="65">
        <v>0</v>
      </c>
      <c r="BH30" s="65">
        <v>0</v>
      </c>
      <c r="BI30" s="65">
        <v>0</v>
      </c>
      <c r="BJ30" s="65">
        <f>SUM(BK30:BN30)</f>
        <v>0</v>
      </c>
      <c r="BK30" s="65">
        <v>0</v>
      </c>
      <c r="BL30" s="65">
        <v>0</v>
      </c>
      <c r="BM30" s="65">
        <v>0</v>
      </c>
      <c r="BN30" s="65">
        <v>0</v>
      </c>
      <c r="BO30" s="65">
        <f>SUM(BP30:BS30)</f>
        <v>0</v>
      </c>
      <c r="BP30" s="65">
        <v>0</v>
      </c>
      <c r="BQ30" s="65">
        <v>0</v>
      </c>
      <c r="BR30" s="65">
        <v>0</v>
      </c>
      <c r="BS30" s="65">
        <v>0</v>
      </c>
      <c r="BT30" s="65">
        <f>SUM(BU30:BX30)</f>
        <v>0</v>
      </c>
      <c r="BU30" s="65">
        <v>0</v>
      </c>
      <c r="BV30" s="65">
        <v>0</v>
      </c>
      <c r="BW30" s="65">
        <v>0</v>
      </c>
      <c r="BX30" s="65">
        <v>0</v>
      </c>
      <c r="BY30" s="65">
        <f>SUM(BZ30:CC30)</f>
        <v>0</v>
      </c>
      <c r="BZ30" s="65">
        <v>0</v>
      </c>
      <c r="CA30" s="65">
        <v>0</v>
      </c>
      <c r="CB30" s="65">
        <v>0</v>
      </c>
      <c r="CC30" s="65">
        <v>0</v>
      </c>
      <c r="CD30" s="65">
        <f>SUM(CE30:CH30)</f>
        <v>0</v>
      </c>
      <c r="CE30" s="65">
        <v>0</v>
      </c>
      <c r="CF30" s="65">
        <v>0</v>
      </c>
      <c r="CG30" s="65">
        <v>0</v>
      </c>
      <c r="CH30" s="65">
        <v>0</v>
      </c>
      <c r="CI30" s="65">
        <f>SUM(CJ30:CM30)</f>
        <v>0</v>
      </c>
      <c r="CJ30" s="65">
        <v>0</v>
      </c>
      <c r="CK30" s="65">
        <v>0</v>
      </c>
      <c r="CL30" s="65">
        <v>0</v>
      </c>
      <c r="CM30" s="65">
        <v>0</v>
      </c>
      <c r="CN30" s="65">
        <f>SUM(CO30:CR30)</f>
        <v>0</v>
      </c>
      <c r="CO30" s="65">
        <v>0</v>
      </c>
      <c r="CP30" s="65">
        <v>0</v>
      </c>
      <c r="CQ30" s="65">
        <v>0</v>
      </c>
      <c r="CR30" s="65">
        <v>0</v>
      </c>
      <c r="CS30" s="65">
        <f t="shared" si="21"/>
        <v>0</v>
      </c>
      <c r="CT30" s="65">
        <f t="shared" si="21"/>
        <v>0</v>
      </c>
      <c r="CU30" s="65">
        <f t="shared" si="21"/>
        <v>0</v>
      </c>
      <c r="CV30" s="65">
        <f t="shared" si="21"/>
        <v>0</v>
      </c>
      <c r="CW30" s="65">
        <f t="shared" si="21"/>
        <v>0</v>
      </c>
      <c r="CX30" s="65">
        <f t="shared" si="21"/>
        <v>0</v>
      </c>
      <c r="CY30" s="65">
        <f t="shared" si="21"/>
        <v>0</v>
      </c>
      <c r="CZ30" s="65">
        <f t="shared" si="21"/>
        <v>0</v>
      </c>
      <c r="DA30" s="65">
        <f t="shared" si="21"/>
        <v>0</v>
      </c>
      <c r="DB30" s="65">
        <f t="shared" si="21"/>
        <v>0</v>
      </c>
      <c r="DC30" s="64" t="s">
        <v>118</v>
      </c>
      <c r="DD30" s="67">
        <f t="shared" si="4"/>
        <v>0</v>
      </c>
      <c r="DE30" s="60">
        <f t="shared" si="5"/>
        <v>0</v>
      </c>
    </row>
    <row r="31" spans="1:109" s="27" customFormat="1" ht="47.25" x14ac:dyDescent="0.25">
      <c r="A31" s="62" t="s">
        <v>141</v>
      </c>
      <c r="B31" s="63" t="s">
        <v>142</v>
      </c>
      <c r="C31" s="64" t="s">
        <v>117</v>
      </c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 t="s">
        <v>118</v>
      </c>
      <c r="O31" s="64" t="s">
        <v>118</v>
      </c>
      <c r="P31" s="64" t="s">
        <v>118</v>
      </c>
      <c r="Q31" s="65" t="s">
        <v>118</v>
      </c>
      <c r="R31" s="65"/>
      <c r="S31" s="65">
        <f>SUM(S32:S33)</f>
        <v>0</v>
      </c>
      <c r="T31" s="65">
        <f>SUM(T32:T33)</f>
        <v>0</v>
      </c>
      <c r="U31" s="66" t="s">
        <v>118</v>
      </c>
      <c r="V31" s="65">
        <f>SUM(V32:V33)</f>
        <v>0</v>
      </c>
      <c r="W31" s="65">
        <f>SUM(W32:W33)</f>
        <v>0</v>
      </c>
      <c r="X31" s="65">
        <f>SUM(X32:X33)</f>
        <v>0</v>
      </c>
      <c r="Y31" s="65" t="s">
        <v>118</v>
      </c>
      <c r="Z31" s="65">
        <f t="shared" ref="Z31:CK31" si="22">SUM(Z32:Z33)</f>
        <v>0</v>
      </c>
      <c r="AA31" s="65">
        <f t="shared" si="22"/>
        <v>0</v>
      </c>
      <c r="AB31" s="65">
        <f t="shared" si="22"/>
        <v>0</v>
      </c>
      <c r="AC31" s="65">
        <f t="shared" si="22"/>
        <v>0</v>
      </c>
      <c r="AD31" s="65">
        <f t="shared" si="22"/>
        <v>0</v>
      </c>
      <c r="AE31" s="65">
        <f t="shared" si="22"/>
        <v>0</v>
      </c>
      <c r="AF31" s="65">
        <f t="shared" si="22"/>
        <v>0</v>
      </c>
      <c r="AG31" s="65">
        <f t="shared" si="22"/>
        <v>0</v>
      </c>
      <c r="AH31" s="65">
        <f t="shared" si="22"/>
        <v>0</v>
      </c>
      <c r="AI31" s="65">
        <f t="shared" si="22"/>
        <v>0</v>
      </c>
      <c r="AJ31" s="65">
        <f t="shared" si="22"/>
        <v>0</v>
      </c>
      <c r="AK31" s="65">
        <f t="shared" si="22"/>
        <v>0</v>
      </c>
      <c r="AL31" s="65">
        <f t="shared" si="22"/>
        <v>0</v>
      </c>
      <c r="AM31" s="65">
        <f t="shared" si="22"/>
        <v>0</v>
      </c>
      <c r="AN31" s="65">
        <f t="shared" si="22"/>
        <v>0</v>
      </c>
      <c r="AO31" s="65">
        <f t="shared" si="22"/>
        <v>0</v>
      </c>
      <c r="AP31" s="65">
        <f t="shared" si="22"/>
        <v>0</v>
      </c>
      <c r="AQ31" s="65">
        <f t="shared" si="22"/>
        <v>0</v>
      </c>
      <c r="AR31" s="65">
        <f t="shared" si="22"/>
        <v>0</v>
      </c>
      <c r="AS31" s="65">
        <f t="shared" si="22"/>
        <v>0</v>
      </c>
      <c r="AT31" s="65">
        <f t="shared" si="22"/>
        <v>0</v>
      </c>
      <c r="AU31" s="65">
        <f t="shared" si="22"/>
        <v>0</v>
      </c>
      <c r="AV31" s="65">
        <f t="shared" si="22"/>
        <v>0</v>
      </c>
      <c r="AW31" s="65">
        <f t="shared" si="22"/>
        <v>0</v>
      </c>
      <c r="AX31" s="65">
        <f t="shared" si="22"/>
        <v>0</v>
      </c>
      <c r="AY31" s="65">
        <f t="shared" si="22"/>
        <v>0</v>
      </c>
      <c r="AZ31" s="65">
        <f t="shared" si="22"/>
        <v>0</v>
      </c>
      <c r="BA31" s="65">
        <f t="shared" si="22"/>
        <v>0</v>
      </c>
      <c r="BB31" s="65">
        <f t="shared" si="22"/>
        <v>0</v>
      </c>
      <c r="BC31" s="65">
        <f t="shared" si="22"/>
        <v>0</v>
      </c>
      <c r="BD31" s="65">
        <f t="shared" si="22"/>
        <v>0</v>
      </c>
      <c r="BE31" s="65">
        <f t="shared" si="22"/>
        <v>0</v>
      </c>
      <c r="BF31" s="65">
        <f t="shared" si="22"/>
        <v>0</v>
      </c>
      <c r="BG31" s="65">
        <f t="shared" si="22"/>
        <v>0</v>
      </c>
      <c r="BH31" s="65">
        <f t="shared" si="22"/>
        <v>0</v>
      </c>
      <c r="BI31" s="65">
        <f t="shared" si="22"/>
        <v>0</v>
      </c>
      <c r="BJ31" s="65">
        <f t="shared" si="22"/>
        <v>0</v>
      </c>
      <c r="BK31" s="65">
        <f t="shared" si="22"/>
        <v>0</v>
      </c>
      <c r="BL31" s="65">
        <f t="shared" si="22"/>
        <v>0</v>
      </c>
      <c r="BM31" s="65">
        <f t="shared" si="22"/>
        <v>0</v>
      </c>
      <c r="BN31" s="65">
        <f t="shared" si="22"/>
        <v>0</v>
      </c>
      <c r="BO31" s="65">
        <f t="shared" si="22"/>
        <v>0</v>
      </c>
      <c r="BP31" s="65">
        <f t="shared" si="22"/>
        <v>0</v>
      </c>
      <c r="BQ31" s="65">
        <f t="shared" si="22"/>
        <v>0</v>
      </c>
      <c r="BR31" s="65">
        <f t="shared" si="22"/>
        <v>0</v>
      </c>
      <c r="BS31" s="65">
        <f t="shared" si="22"/>
        <v>0</v>
      </c>
      <c r="BT31" s="65">
        <f t="shared" si="22"/>
        <v>0</v>
      </c>
      <c r="BU31" s="65">
        <f t="shared" si="22"/>
        <v>0</v>
      </c>
      <c r="BV31" s="65">
        <f t="shared" si="22"/>
        <v>0</v>
      </c>
      <c r="BW31" s="65">
        <f t="shared" si="22"/>
        <v>0</v>
      </c>
      <c r="BX31" s="65">
        <f t="shared" si="22"/>
        <v>0</v>
      </c>
      <c r="BY31" s="65">
        <f t="shared" si="22"/>
        <v>0</v>
      </c>
      <c r="BZ31" s="65">
        <f t="shared" si="22"/>
        <v>0</v>
      </c>
      <c r="CA31" s="65">
        <f t="shared" si="22"/>
        <v>0</v>
      </c>
      <c r="CB31" s="65">
        <f t="shared" si="22"/>
        <v>0</v>
      </c>
      <c r="CC31" s="65">
        <f t="shared" si="22"/>
        <v>0</v>
      </c>
      <c r="CD31" s="65">
        <f t="shared" si="22"/>
        <v>0</v>
      </c>
      <c r="CE31" s="65">
        <f t="shared" si="22"/>
        <v>0</v>
      </c>
      <c r="CF31" s="65">
        <f t="shared" si="22"/>
        <v>0</v>
      </c>
      <c r="CG31" s="65">
        <f t="shared" si="22"/>
        <v>0</v>
      </c>
      <c r="CH31" s="65">
        <f t="shared" si="22"/>
        <v>0</v>
      </c>
      <c r="CI31" s="65">
        <f t="shared" si="22"/>
        <v>0</v>
      </c>
      <c r="CJ31" s="65">
        <f t="shared" si="22"/>
        <v>0</v>
      </c>
      <c r="CK31" s="65">
        <f t="shared" si="22"/>
        <v>0</v>
      </c>
      <c r="CL31" s="65">
        <f t="shared" ref="CL31:DB31" si="23">SUM(CL32:CL33)</f>
        <v>0</v>
      </c>
      <c r="CM31" s="65">
        <f t="shared" si="23"/>
        <v>0</v>
      </c>
      <c r="CN31" s="65">
        <f t="shared" si="23"/>
        <v>0</v>
      </c>
      <c r="CO31" s="65">
        <f t="shared" si="23"/>
        <v>0</v>
      </c>
      <c r="CP31" s="65">
        <f t="shared" si="23"/>
        <v>0</v>
      </c>
      <c r="CQ31" s="65">
        <f t="shared" si="23"/>
        <v>0</v>
      </c>
      <c r="CR31" s="65">
        <f t="shared" si="23"/>
        <v>0</v>
      </c>
      <c r="CS31" s="65">
        <f t="shared" si="23"/>
        <v>0</v>
      </c>
      <c r="CT31" s="65">
        <f t="shared" si="23"/>
        <v>0</v>
      </c>
      <c r="CU31" s="65">
        <f t="shared" si="23"/>
        <v>0</v>
      </c>
      <c r="CV31" s="65">
        <f t="shared" si="23"/>
        <v>0</v>
      </c>
      <c r="CW31" s="65">
        <f t="shared" si="23"/>
        <v>0</v>
      </c>
      <c r="CX31" s="65">
        <f t="shared" si="23"/>
        <v>0</v>
      </c>
      <c r="CY31" s="65">
        <f t="shared" si="23"/>
        <v>0</v>
      </c>
      <c r="CZ31" s="65">
        <f t="shared" si="23"/>
        <v>0</v>
      </c>
      <c r="DA31" s="65">
        <f t="shared" si="23"/>
        <v>0</v>
      </c>
      <c r="DB31" s="65">
        <f t="shared" si="23"/>
        <v>0</v>
      </c>
      <c r="DC31" s="64" t="s">
        <v>118</v>
      </c>
      <c r="DD31" s="67">
        <f t="shared" si="4"/>
        <v>0</v>
      </c>
      <c r="DE31" s="60">
        <f t="shared" si="5"/>
        <v>0</v>
      </c>
    </row>
    <row r="32" spans="1:109" s="27" customFormat="1" ht="78.75" x14ac:dyDescent="0.25">
      <c r="A32" s="62" t="s">
        <v>143</v>
      </c>
      <c r="B32" s="63" t="s">
        <v>144</v>
      </c>
      <c r="C32" s="64" t="s">
        <v>117</v>
      </c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 t="s">
        <v>118</v>
      </c>
      <c r="O32" s="64" t="s">
        <v>118</v>
      </c>
      <c r="P32" s="64" t="s">
        <v>118</v>
      </c>
      <c r="Q32" s="65" t="s">
        <v>118</v>
      </c>
      <c r="R32" s="65"/>
      <c r="S32" s="65">
        <v>0</v>
      </c>
      <c r="T32" s="65">
        <v>0</v>
      </c>
      <c r="U32" s="66" t="s">
        <v>118</v>
      </c>
      <c r="V32" s="65"/>
      <c r="W32" s="65">
        <v>0</v>
      </c>
      <c r="X32" s="65">
        <v>0</v>
      </c>
      <c r="Y32" s="65" t="s">
        <v>118</v>
      </c>
      <c r="Z32" s="65">
        <v>0</v>
      </c>
      <c r="AA32" s="65">
        <v>0</v>
      </c>
      <c r="AB32" s="65">
        <v>0</v>
      </c>
      <c r="AC32" s="65">
        <v>0</v>
      </c>
      <c r="AD32" s="65">
        <v>0</v>
      </c>
      <c r="AE32" s="65">
        <v>0</v>
      </c>
      <c r="AF32" s="65">
        <v>0</v>
      </c>
      <c r="AG32" s="65">
        <f>SUM(AA32,AJ32,AP32,AZ32,BJ32)</f>
        <v>0</v>
      </c>
      <c r="AH32" s="65">
        <f>SUM(AK32,AU32,BE32,BO32,BY32,CI32)</f>
        <v>0</v>
      </c>
      <c r="AI32" s="65">
        <f>SUM(BO32,BY32,CI32)</f>
        <v>0</v>
      </c>
      <c r="AJ32" s="65">
        <f>SUM(BT32,CD32,CN32)</f>
        <v>0</v>
      </c>
      <c r="AK32" s="65">
        <f>SUM(AL32:AO32)</f>
        <v>0</v>
      </c>
      <c r="AL32" s="65">
        <v>0</v>
      </c>
      <c r="AM32" s="65">
        <v>0</v>
      </c>
      <c r="AN32" s="65">
        <v>0</v>
      </c>
      <c r="AO32" s="65">
        <v>0</v>
      </c>
      <c r="AP32" s="65">
        <f>SUM(AQ32:AT32)</f>
        <v>0</v>
      </c>
      <c r="AQ32" s="65">
        <v>0</v>
      </c>
      <c r="AR32" s="65">
        <v>0</v>
      </c>
      <c r="AS32" s="65">
        <v>0</v>
      </c>
      <c r="AT32" s="65">
        <v>0</v>
      </c>
      <c r="AU32" s="65">
        <f>SUM(AV32:AY32)</f>
        <v>0</v>
      </c>
      <c r="AV32" s="65">
        <v>0</v>
      </c>
      <c r="AW32" s="65">
        <v>0</v>
      </c>
      <c r="AX32" s="65">
        <v>0</v>
      </c>
      <c r="AY32" s="65">
        <v>0</v>
      </c>
      <c r="AZ32" s="65">
        <f>SUM(BA32:BD32)</f>
        <v>0</v>
      </c>
      <c r="BA32" s="65">
        <v>0</v>
      </c>
      <c r="BB32" s="65">
        <v>0</v>
      </c>
      <c r="BC32" s="65">
        <v>0</v>
      </c>
      <c r="BD32" s="65">
        <v>0</v>
      </c>
      <c r="BE32" s="65">
        <f>SUM(BF32:BI32)</f>
        <v>0</v>
      </c>
      <c r="BF32" s="65">
        <v>0</v>
      </c>
      <c r="BG32" s="65">
        <v>0</v>
      </c>
      <c r="BH32" s="65">
        <v>0</v>
      </c>
      <c r="BI32" s="65">
        <v>0</v>
      </c>
      <c r="BJ32" s="65">
        <f>SUM(BK32:BN32)</f>
        <v>0</v>
      </c>
      <c r="BK32" s="65">
        <v>0</v>
      </c>
      <c r="BL32" s="65">
        <v>0</v>
      </c>
      <c r="BM32" s="65">
        <v>0</v>
      </c>
      <c r="BN32" s="65">
        <v>0</v>
      </c>
      <c r="BO32" s="65">
        <f>SUM(BP32:BS32)</f>
        <v>0</v>
      </c>
      <c r="BP32" s="65">
        <v>0</v>
      </c>
      <c r="BQ32" s="65">
        <v>0</v>
      </c>
      <c r="BR32" s="65">
        <v>0</v>
      </c>
      <c r="BS32" s="65">
        <v>0</v>
      </c>
      <c r="BT32" s="65">
        <f>SUM(BU32:BX32)</f>
        <v>0</v>
      </c>
      <c r="BU32" s="65">
        <v>0</v>
      </c>
      <c r="BV32" s="65">
        <v>0</v>
      </c>
      <c r="BW32" s="65">
        <v>0</v>
      </c>
      <c r="BX32" s="65">
        <v>0</v>
      </c>
      <c r="BY32" s="65">
        <f>SUM(BZ32:CC32)</f>
        <v>0</v>
      </c>
      <c r="BZ32" s="65">
        <v>0</v>
      </c>
      <c r="CA32" s="65">
        <v>0</v>
      </c>
      <c r="CB32" s="65">
        <v>0</v>
      </c>
      <c r="CC32" s="65">
        <v>0</v>
      </c>
      <c r="CD32" s="65">
        <f>SUM(CE32:CH32)</f>
        <v>0</v>
      </c>
      <c r="CE32" s="65">
        <v>0</v>
      </c>
      <c r="CF32" s="65">
        <v>0</v>
      </c>
      <c r="CG32" s="65">
        <v>0</v>
      </c>
      <c r="CH32" s="65">
        <v>0</v>
      </c>
      <c r="CI32" s="65">
        <f>SUM(CJ32:CM32)</f>
        <v>0</v>
      </c>
      <c r="CJ32" s="65">
        <v>0</v>
      </c>
      <c r="CK32" s="65">
        <v>0</v>
      </c>
      <c r="CL32" s="65">
        <v>0</v>
      </c>
      <c r="CM32" s="65">
        <v>0</v>
      </c>
      <c r="CN32" s="65">
        <f>SUM(CO32:CR32)</f>
        <v>0</v>
      </c>
      <c r="CO32" s="65">
        <v>0</v>
      </c>
      <c r="CP32" s="65">
        <v>0</v>
      </c>
      <c r="CQ32" s="65">
        <v>0</v>
      </c>
      <c r="CR32" s="65">
        <v>0</v>
      </c>
      <c r="CS32" s="65">
        <f t="shared" ref="CS32:DB33" si="24">SUM(AU32,BE32,BO32,BY32,CI32)</f>
        <v>0</v>
      </c>
      <c r="CT32" s="65">
        <f t="shared" si="24"/>
        <v>0</v>
      </c>
      <c r="CU32" s="65">
        <f t="shared" si="24"/>
        <v>0</v>
      </c>
      <c r="CV32" s="65">
        <f t="shared" si="24"/>
        <v>0</v>
      </c>
      <c r="CW32" s="65">
        <f t="shared" si="24"/>
        <v>0</v>
      </c>
      <c r="CX32" s="65">
        <f t="shared" si="24"/>
        <v>0</v>
      </c>
      <c r="CY32" s="65">
        <f t="shared" si="24"/>
        <v>0</v>
      </c>
      <c r="CZ32" s="65">
        <f t="shared" si="24"/>
        <v>0</v>
      </c>
      <c r="DA32" s="65">
        <f t="shared" si="24"/>
        <v>0</v>
      </c>
      <c r="DB32" s="65">
        <f t="shared" si="24"/>
        <v>0</v>
      </c>
      <c r="DC32" s="64" t="s">
        <v>118</v>
      </c>
      <c r="DD32" s="67">
        <f t="shared" si="4"/>
        <v>0</v>
      </c>
      <c r="DE32" s="60">
        <f t="shared" si="5"/>
        <v>0</v>
      </c>
    </row>
    <row r="33" spans="1:110" s="27" customFormat="1" ht="47.25" x14ac:dyDescent="0.25">
      <c r="A33" s="62" t="s">
        <v>145</v>
      </c>
      <c r="B33" s="63" t="s">
        <v>146</v>
      </c>
      <c r="C33" s="64" t="s">
        <v>117</v>
      </c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 t="s">
        <v>118</v>
      </c>
      <c r="O33" s="64" t="s">
        <v>118</v>
      </c>
      <c r="P33" s="64" t="s">
        <v>118</v>
      </c>
      <c r="Q33" s="65" t="s">
        <v>118</v>
      </c>
      <c r="R33" s="65"/>
      <c r="S33" s="65">
        <v>0</v>
      </c>
      <c r="T33" s="65">
        <v>0</v>
      </c>
      <c r="U33" s="66" t="s">
        <v>118</v>
      </c>
      <c r="V33" s="65"/>
      <c r="W33" s="65">
        <v>0</v>
      </c>
      <c r="X33" s="65">
        <v>0</v>
      </c>
      <c r="Y33" s="65" t="s">
        <v>118</v>
      </c>
      <c r="Z33" s="65">
        <v>0</v>
      </c>
      <c r="AA33" s="65">
        <v>0</v>
      </c>
      <c r="AB33" s="65">
        <v>0</v>
      </c>
      <c r="AC33" s="65">
        <v>0</v>
      </c>
      <c r="AD33" s="65">
        <v>0</v>
      </c>
      <c r="AE33" s="65">
        <v>0</v>
      </c>
      <c r="AF33" s="65">
        <v>0</v>
      </c>
      <c r="AG33" s="65">
        <f>SUM(AA33,AJ33,AP33,AZ33,BJ33)</f>
        <v>0</v>
      </c>
      <c r="AH33" s="65">
        <f>SUM(AK33,AU33,BE33,BO33,BY33,CI33)</f>
        <v>0</v>
      </c>
      <c r="AI33" s="65">
        <f>SUM(BO33,BY33,CI33)</f>
        <v>0</v>
      </c>
      <c r="AJ33" s="65">
        <f>SUM(BT33,CD33,CN33)</f>
        <v>0</v>
      </c>
      <c r="AK33" s="65">
        <f>SUM(AL33:AO33)</f>
        <v>0</v>
      </c>
      <c r="AL33" s="65">
        <v>0</v>
      </c>
      <c r="AM33" s="65">
        <v>0</v>
      </c>
      <c r="AN33" s="65">
        <v>0</v>
      </c>
      <c r="AO33" s="65">
        <v>0</v>
      </c>
      <c r="AP33" s="65">
        <f>SUM(AQ33:AT33)</f>
        <v>0</v>
      </c>
      <c r="AQ33" s="65">
        <v>0</v>
      </c>
      <c r="AR33" s="65">
        <v>0</v>
      </c>
      <c r="AS33" s="65">
        <v>0</v>
      </c>
      <c r="AT33" s="65">
        <v>0</v>
      </c>
      <c r="AU33" s="65">
        <f>SUM(AV33:AY33)</f>
        <v>0</v>
      </c>
      <c r="AV33" s="65">
        <v>0</v>
      </c>
      <c r="AW33" s="65">
        <v>0</v>
      </c>
      <c r="AX33" s="65">
        <v>0</v>
      </c>
      <c r="AY33" s="65">
        <v>0</v>
      </c>
      <c r="AZ33" s="65">
        <f>SUM(BA33:BD33)</f>
        <v>0</v>
      </c>
      <c r="BA33" s="65">
        <v>0</v>
      </c>
      <c r="BB33" s="65">
        <v>0</v>
      </c>
      <c r="BC33" s="65">
        <v>0</v>
      </c>
      <c r="BD33" s="65">
        <v>0</v>
      </c>
      <c r="BE33" s="65">
        <f>SUM(BF33:BI33)</f>
        <v>0</v>
      </c>
      <c r="BF33" s="65">
        <v>0</v>
      </c>
      <c r="BG33" s="65">
        <v>0</v>
      </c>
      <c r="BH33" s="65">
        <v>0</v>
      </c>
      <c r="BI33" s="65">
        <v>0</v>
      </c>
      <c r="BJ33" s="65">
        <f>SUM(BK33:BN33)</f>
        <v>0</v>
      </c>
      <c r="BK33" s="65">
        <v>0</v>
      </c>
      <c r="BL33" s="65">
        <v>0</v>
      </c>
      <c r="BM33" s="65">
        <v>0</v>
      </c>
      <c r="BN33" s="65">
        <v>0</v>
      </c>
      <c r="BO33" s="65">
        <f>SUM(BP33:BS33)</f>
        <v>0</v>
      </c>
      <c r="BP33" s="65">
        <v>0</v>
      </c>
      <c r="BQ33" s="65">
        <v>0</v>
      </c>
      <c r="BR33" s="65">
        <v>0</v>
      </c>
      <c r="BS33" s="65">
        <v>0</v>
      </c>
      <c r="BT33" s="65">
        <f>SUM(BU33:BX33)</f>
        <v>0</v>
      </c>
      <c r="BU33" s="65">
        <v>0</v>
      </c>
      <c r="BV33" s="65">
        <v>0</v>
      </c>
      <c r="BW33" s="65">
        <v>0</v>
      </c>
      <c r="BX33" s="65">
        <v>0</v>
      </c>
      <c r="BY33" s="65">
        <f>SUM(BZ33:CC33)</f>
        <v>0</v>
      </c>
      <c r="BZ33" s="65">
        <v>0</v>
      </c>
      <c r="CA33" s="65">
        <v>0</v>
      </c>
      <c r="CB33" s="65">
        <v>0</v>
      </c>
      <c r="CC33" s="65">
        <v>0</v>
      </c>
      <c r="CD33" s="65">
        <f>SUM(CE33:CH33)</f>
        <v>0</v>
      </c>
      <c r="CE33" s="65">
        <v>0</v>
      </c>
      <c r="CF33" s="65">
        <v>0</v>
      </c>
      <c r="CG33" s="65">
        <v>0</v>
      </c>
      <c r="CH33" s="65">
        <v>0</v>
      </c>
      <c r="CI33" s="65">
        <f>SUM(CJ33:CM33)</f>
        <v>0</v>
      </c>
      <c r="CJ33" s="65">
        <v>0</v>
      </c>
      <c r="CK33" s="65">
        <v>0</v>
      </c>
      <c r="CL33" s="65">
        <v>0</v>
      </c>
      <c r="CM33" s="65">
        <v>0</v>
      </c>
      <c r="CN33" s="65">
        <f>SUM(CO33:CR33)</f>
        <v>0</v>
      </c>
      <c r="CO33" s="65">
        <v>0</v>
      </c>
      <c r="CP33" s="65">
        <v>0</v>
      </c>
      <c r="CQ33" s="65">
        <v>0</v>
      </c>
      <c r="CR33" s="65">
        <v>0</v>
      </c>
      <c r="CS33" s="65">
        <f t="shared" si="24"/>
        <v>0</v>
      </c>
      <c r="CT33" s="65">
        <f t="shared" si="24"/>
        <v>0</v>
      </c>
      <c r="CU33" s="65">
        <f t="shared" si="24"/>
        <v>0</v>
      </c>
      <c r="CV33" s="65">
        <f t="shared" si="24"/>
        <v>0</v>
      </c>
      <c r="CW33" s="65">
        <f t="shared" si="24"/>
        <v>0</v>
      </c>
      <c r="CX33" s="65">
        <f t="shared" si="24"/>
        <v>0</v>
      </c>
      <c r="CY33" s="65">
        <f t="shared" si="24"/>
        <v>0</v>
      </c>
      <c r="CZ33" s="65">
        <f t="shared" si="24"/>
        <v>0</v>
      </c>
      <c r="DA33" s="65">
        <f t="shared" si="24"/>
        <v>0</v>
      </c>
      <c r="DB33" s="65">
        <f t="shared" si="24"/>
        <v>0</v>
      </c>
      <c r="DC33" s="64" t="s">
        <v>118</v>
      </c>
      <c r="DD33" s="67">
        <f t="shared" si="4"/>
        <v>0</v>
      </c>
      <c r="DE33" s="60">
        <f t="shared" si="5"/>
        <v>0</v>
      </c>
    </row>
    <row r="34" spans="1:110" s="27" customFormat="1" ht="63" x14ac:dyDescent="0.25">
      <c r="A34" s="62" t="s">
        <v>147</v>
      </c>
      <c r="B34" s="63" t="s">
        <v>148</v>
      </c>
      <c r="C34" s="64" t="s">
        <v>117</v>
      </c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 t="s">
        <v>118</v>
      </c>
      <c r="O34" s="64" t="s">
        <v>118</v>
      </c>
      <c r="P34" s="64" t="s">
        <v>118</v>
      </c>
      <c r="Q34" s="65" t="s">
        <v>118</v>
      </c>
      <c r="R34" s="65"/>
      <c r="S34" s="65">
        <f>SUM(S35:S40)</f>
        <v>0</v>
      </c>
      <c r="T34" s="65">
        <f>SUM(T35:T40)</f>
        <v>0</v>
      </c>
      <c r="U34" s="66" t="s">
        <v>118</v>
      </c>
      <c r="V34" s="65">
        <f>SUM(V35:V40)</f>
        <v>0</v>
      </c>
      <c r="W34" s="65">
        <f>SUM(W35:W40)</f>
        <v>0</v>
      </c>
      <c r="X34" s="65">
        <f>SUM(X35:X40)</f>
        <v>0</v>
      </c>
      <c r="Y34" s="65" t="s">
        <v>118</v>
      </c>
      <c r="Z34" s="65">
        <f t="shared" ref="Z34:CK34" si="25">SUM(Z35:Z40)</f>
        <v>0</v>
      </c>
      <c r="AA34" s="65">
        <f t="shared" si="25"/>
        <v>0</v>
      </c>
      <c r="AB34" s="65">
        <f t="shared" si="25"/>
        <v>0</v>
      </c>
      <c r="AC34" s="65">
        <f t="shared" si="25"/>
        <v>0</v>
      </c>
      <c r="AD34" s="65">
        <f t="shared" si="25"/>
        <v>0</v>
      </c>
      <c r="AE34" s="65">
        <f t="shared" si="25"/>
        <v>0</v>
      </c>
      <c r="AF34" s="65">
        <f t="shared" si="25"/>
        <v>0</v>
      </c>
      <c r="AG34" s="65">
        <f t="shared" si="25"/>
        <v>0</v>
      </c>
      <c r="AH34" s="65">
        <f t="shared" si="25"/>
        <v>0</v>
      </c>
      <c r="AI34" s="65">
        <f t="shared" si="25"/>
        <v>0</v>
      </c>
      <c r="AJ34" s="65">
        <f t="shared" si="25"/>
        <v>0</v>
      </c>
      <c r="AK34" s="65">
        <f t="shared" si="25"/>
        <v>0</v>
      </c>
      <c r="AL34" s="65">
        <f t="shared" si="25"/>
        <v>0</v>
      </c>
      <c r="AM34" s="65">
        <f t="shared" si="25"/>
        <v>0</v>
      </c>
      <c r="AN34" s="65">
        <f t="shared" si="25"/>
        <v>0</v>
      </c>
      <c r="AO34" s="65">
        <f t="shared" si="25"/>
        <v>0</v>
      </c>
      <c r="AP34" s="65">
        <f t="shared" si="25"/>
        <v>0</v>
      </c>
      <c r="AQ34" s="65">
        <f t="shared" si="25"/>
        <v>0</v>
      </c>
      <c r="AR34" s="65">
        <f t="shared" si="25"/>
        <v>0</v>
      </c>
      <c r="AS34" s="65">
        <f t="shared" si="25"/>
        <v>0</v>
      </c>
      <c r="AT34" s="65">
        <f t="shared" si="25"/>
        <v>0</v>
      </c>
      <c r="AU34" s="65">
        <f t="shared" si="25"/>
        <v>0</v>
      </c>
      <c r="AV34" s="65">
        <f t="shared" si="25"/>
        <v>0</v>
      </c>
      <c r="AW34" s="65">
        <f t="shared" si="25"/>
        <v>0</v>
      </c>
      <c r="AX34" s="65">
        <f t="shared" si="25"/>
        <v>0</v>
      </c>
      <c r="AY34" s="65">
        <f t="shared" si="25"/>
        <v>0</v>
      </c>
      <c r="AZ34" s="65">
        <f t="shared" si="25"/>
        <v>0</v>
      </c>
      <c r="BA34" s="65">
        <f t="shared" si="25"/>
        <v>0</v>
      </c>
      <c r="BB34" s="65">
        <f t="shared" si="25"/>
        <v>0</v>
      </c>
      <c r="BC34" s="65">
        <f t="shared" si="25"/>
        <v>0</v>
      </c>
      <c r="BD34" s="65">
        <f t="shared" si="25"/>
        <v>0</v>
      </c>
      <c r="BE34" s="65">
        <f t="shared" si="25"/>
        <v>0</v>
      </c>
      <c r="BF34" s="65">
        <f t="shared" si="25"/>
        <v>0</v>
      </c>
      <c r="BG34" s="65">
        <f t="shared" si="25"/>
        <v>0</v>
      </c>
      <c r="BH34" s="65">
        <f t="shared" si="25"/>
        <v>0</v>
      </c>
      <c r="BI34" s="65">
        <f t="shared" si="25"/>
        <v>0</v>
      </c>
      <c r="BJ34" s="65">
        <f t="shared" si="25"/>
        <v>0</v>
      </c>
      <c r="BK34" s="65">
        <f t="shared" si="25"/>
        <v>0</v>
      </c>
      <c r="BL34" s="65">
        <f t="shared" si="25"/>
        <v>0</v>
      </c>
      <c r="BM34" s="65">
        <f t="shared" si="25"/>
        <v>0</v>
      </c>
      <c r="BN34" s="65">
        <f t="shared" si="25"/>
        <v>0</v>
      </c>
      <c r="BO34" s="65">
        <f t="shared" si="25"/>
        <v>0</v>
      </c>
      <c r="BP34" s="65">
        <f t="shared" si="25"/>
        <v>0</v>
      </c>
      <c r="BQ34" s="65">
        <f t="shared" si="25"/>
        <v>0</v>
      </c>
      <c r="BR34" s="65">
        <f t="shared" si="25"/>
        <v>0</v>
      </c>
      <c r="BS34" s="65">
        <f t="shared" si="25"/>
        <v>0</v>
      </c>
      <c r="BT34" s="65">
        <f t="shared" si="25"/>
        <v>0</v>
      </c>
      <c r="BU34" s="65">
        <f t="shared" si="25"/>
        <v>0</v>
      </c>
      <c r="BV34" s="65">
        <f t="shared" si="25"/>
        <v>0</v>
      </c>
      <c r="BW34" s="65">
        <f t="shared" si="25"/>
        <v>0</v>
      </c>
      <c r="BX34" s="65">
        <f t="shared" si="25"/>
        <v>0</v>
      </c>
      <c r="BY34" s="65">
        <f t="shared" si="25"/>
        <v>0</v>
      </c>
      <c r="BZ34" s="65">
        <f t="shared" si="25"/>
        <v>0</v>
      </c>
      <c r="CA34" s="65">
        <f t="shared" si="25"/>
        <v>0</v>
      </c>
      <c r="CB34" s="65">
        <f t="shared" si="25"/>
        <v>0</v>
      </c>
      <c r="CC34" s="65">
        <f t="shared" si="25"/>
        <v>0</v>
      </c>
      <c r="CD34" s="65">
        <f t="shared" si="25"/>
        <v>0</v>
      </c>
      <c r="CE34" s="65">
        <f t="shared" si="25"/>
        <v>0</v>
      </c>
      <c r="CF34" s="65">
        <f t="shared" si="25"/>
        <v>0</v>
      </c>
      <c r="CG34" s="65">
        <f t="shared" si="25"/>
        <v>0</v>
      </c>
      <c r="CH34" s="65">
        <f t="shared" si="25"/>
        <v>0</v>
      </c>
      <c r="CI34" s="65">
        <f t="shared" si="25"/>
        <v>0</v>
      </c>
      <c r="CJ34" s="65">
        <f t="shared" si="25"/>
        <v>0</v>
      </c>
      <c r="CK34" s="65">
        <f t="shared" si="25"/>
        <v>0</v>
      </c>
      <c r="CL34" s="65">
        <f t="shared" ref="CL34:DB34" si="26">SUM(CL35:CL40)</f>
        <v>0</v>
      </c>
      <c r="CM34" s="65">
        <f t="shared" si="26"/>
        <v>0</v>
      </c>
      <c r="CN34" s="65">
        <f t="shared" si="26"/>
        <v>0</v>
      </c>
      <c r="CO34" s="65">
        <f t="shared" si="26"/>
        <v>0</v>
      </c>
      <c r="CP34" s="65">
        <f t="shared" si="26"/>
        <v>0</v>
      </c>
      <c r="CQ34" s="65">
        <f t="shared" si="26"/>
        <v>0</v>
      </c>
      <c r="CR34" s="65">
        <f t="shared" si="26"/>
        <v>0</v>
      </c>
      <c r="CS34" s="65">
        <f t="shared" si="26"/>
        <v>0</v>
      </c>
      <c r="CT34" s="65">
        <f t="shared" si="26"/>
        <v>0</v>
      </c>
      <c r="CU34" s="65">
        <f t="shared" si="26"/>
        <v>0</v>
      </c>
      <c r="CV34" s="65">
        <f t="shared" si="26"/>
        <v>0</v>
      </c>
      <c r="CW34" s="65">
        <f t="shared" si="26"/>
        <v>0</v>
      </c>
      <c r="CX34" s="65">
        <f t="shared" si="26"/>
        <v>0</v>
      </c>
      <c r="CY34" s="65">
        <f t="shared" si="26"/>
        <v>0</v>
      </c>
      <c r="CZ34" s="65">
        <f t="shared" si="26"/>
        <v>0</v>
      </c>
      <c r="DA34" s="65">
        <f t="shared" si="26"/>
        <v>0</v>
      </c>
      <c r="DB34" s="65">
        <f t="shared" si="26"/>
        <v>0</v>
      </c>
      <c r="DC34" s="64" t="s">
        <v>118</v>
      </c>
      <c r="DD34" s="67">
        <f t="shared" si="4"/>
        <v>0</v>
      </c>
      <c r="DE34" s="60">
        <f t="shared" si="5"/>
        <v>0</v>
      </c>
    </row>
    <row r="35" spans="1:110" s="27" customFormat="1" ht="141.75" x14ac:dyDescent="0.25">
      <c r="A35" s="62" t="s">
        <v>149</v>
      </c>
      <c r="B35" s="63" t="s">
        <v>150</v>
      </c>
      <c r="C35" s="64" t="s">
        <v>117</v>
      </c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8" t="s">
        <v>118</v>
      </c>
      <c r="O35" s="68" t="s">
        <v>118</v>
      </c>
      <c r="P35" s="68" t="s">
        <v>118</v>
      </c>
      <c r="Q35" s="65" t="s">
        <v>118</v>
      </c>
      <c r="R35" s="65"/>
      <c r="S35" s="65">
        <v>0</v>
      </c>
      <c r="T35" s="65">
        <v>0</v>
      </c>
      <c r="U35" s="66" t="s">
        <v>118</v>
      </c>
      <c r="V35" s="65"/>
      <c r="W35" s="65">
        <v>0</v>
      </c>
      <c r="X35" s="65">
        <v>0</v>
      </c>
      <c r="Y35" s="65" t="s">
        <v>118</v>
      </c>
      <c r="Z35" s="65">
        <v>0</v>
      </c>
      <c r="AA35" s="65">
        <v>0</v>
      </c>
      <c r="AB35" s="65">
        <v>0</v>
      </c>
      <c r="AC35" s="65">
        <v>0</v>
      </c>
      <c r="AD35" s="65">
        <v>0</v>
      </c>
      <c r="AE35" s="65">
        <v>0</v>
      </c>
      <c r="AF35" s="65">
        <v>0</v>
      </c>
      <c r="AG35" s="65">
        <f t="shared" ref="AG35:AG40" si="27">SUM(AA35,AJ35,AP35,AZ35,BJ35)</f>
        <v>0</v>
      </c>
      <c r="AH35" s="65">
        <f t="shared" ref="AH35:AH40" si="28">SUM(AK35,AU35,BE35,BO35,BY35,CI35)</f>
        <v>0</v>
      </c>
      <c r="AI35" s="65">
        <f t="shared" ref="AI35:AI40" si="29">SUM(BO35,BY35,CI35)</f>
        <v>0</v>
      </c>
      <c r="AJ35" s="65">
        <f t="shared" ref="AJ35:AJ40" si="30">SUM(BT35,CD35,CN35)</f>
        <v>0</v>
      </c>
      <c r="AK35" s="65">
        <f t="shared" ref="AK35:AK40" si="31">SUM(AL35:AO35)</f>
        <v>0</v>
      </c>
      <c r="AL35" s="65">
        <v>0</v>
      </c>
      <c r="AM35" s="65">
        <v>0</v>
      </c>
      <c r="AN35" s="65">
        <v>0</v>
      </c>
      <c r="AO35" s="65">
        <v>0</v>
      </c>
      <c r="AP35" s="65">
        <f t="shared" ref="AP35:AP40" si="32">SUM(AQ35:AT35)</f>
        <v>0</v>
      </c>
      <c r="AQ35" s="65">
        <v>0</v>
      </c>
      <c r="AR35" s="65">
        <v>0</v>
      </c>
      <c r="AS35" s="65">
        <v>0</v>
      </c>
      <c r="AT35" s="65">
        <v>0</v>
      </c>
      <c r="AU35" s="65">
        <f t="shared" ref="AU35:AU40" si="33">SUM(AV35:AY35)</f>
        <v>0</v>
      </c>
      <c r="AV35" s="65">
        <v>0</v>
      </c>
      <c r="AW35" s="65">
        <v>0</v>
      </c>
      <c r="AX35" s="65">
        <v>0</v>
      </c>
      <c r="AY35" s="65">
        <v>0</v>
      </c>
      <c r="AZ35" s="65">
        <f t="shared" ref="AZ35:AZ40" si="34">SUM(BA35:BD35)</f>
        <v>0</v>
      </c>
      <c r="BA35" s="65">
        <v>0</v>
      </c>
      <c r="BB35" s="65">
        <v>0</v>
      </c>
      <c r="BC35" s="65">
        <v>0</v>
      </c>
      <c r="BD35" s="65">
        <v>0</v>
      </c>
      <c r="BE35" s="65">
        <f t="shared" ref="BE35:BE40" si="35">SUM(BF35:BI35)</f>
        <v>0</v>
      </c>
      <c r="BF35" s="65">
        <v>0</v>
      </c>
      <c r="BG35" s="65">
        <v>0</v>
      </c>
      <c r="BH35" s="65">
        <v>0</v>
      </c>
      <c r="BI35" s="65">
        <v>0</v>
      </c>
      <c r="BJ35" s="65">
        <f t="shared" ref="BJ35:BJ40" si="36">SUM(BK35:BN35)</f>
        <v>0</v>
      </c>
      <c r="BK35" s="65">
        <v>0</v>
      </c>
      <c r="BL35" s="65">
        <v>0</v>
      </c>
      <c r="BM35" s="65">
        <v>0</v>
      </c>
      <c r="BN35" s="65">
        <v>0</v>
      </c>
      <c r="BO35" s="65">
        <f t="shared" ref="BO35:BO40" si="37">SUM(BP35:BS35)</f>
        <v>0</v>
      </c>
      <c r="BP35" s="65">
        <v>0</v>
      </c>
      <c r="BQ35" s="65">
        <v>0</v>
      </c>
      <c r="BR35" s="65">
        <v>0</v>
      </c>
      <c r="BS35" s="65">
        <v>0</v>
      </c>
      <c r="BT35" s="65">
        <f t="shared" ref="BT35:BT40" si="38">SUM(BU35:BX35)</f>
        <v>0</v>
      </c>
      <c r="BU35" s="65">
        <v>0</v>
      </c>
      <c r="BV35" s="65">
        <v>0</v>
      </c>
      <c r="BW35" s="65">
        <v>0</v>
      </c>
      <c r="BX35" s="65">
        <v>0</v>
      </c>
      <c r="BY35" s="65">
        <f t="shared" ref="BY35:BY40" si="39">SUM(BZ35:CC35)</f>
        <v>0</v>
      </c>
      <c r="BZ35" s="65">
        <v>0</v>
      </c>
      <c r="CA35" s="65">
        <v>0</v>
      </c>
      <c r="CB35" s="65">
        <v>0</v>
      </c>
      <c r="CC35" s="65">
        <v>0</v>
      </c>
      <c r="CD35" s="65">
        <f t="shared" ref="CD35:CD40" si="40">SUM(CE35:CH35)</f>
        <v>0</v>
      </c>
      <c r="CE35" s="65">
        <v>0</v>
      </c>
      <c r="CF35" s="65">
        <v>0</v>
      </c>
      <c r="CG35" s="65">
        <v>0</v>
      </c>
      <c r="CH35" s="65">
        <v>0</v>
      </c>
      <c r="CI35" s="65">
        <f t="shared" ref="CI35:CI40" si="41">SUM(CJ35:CM35)</f>
        <v>0</v>
      </c>
      <c r="CJ35" s="65">
        <v>0</v>
      </c>
      <c r="CK35" s="65">
        <v>0</v>
      </c>
      <c r="CL35" s="65">
        <v>0</v>
      </c>
      <c r="CM35" s="65">
        <v>0</v>
      </c>
      <c r="CN35" s="65">
        <f t="shared" ref="CN35:CN40" si="42">SUM(CO35:CR35)</f>
        <v>0</v>
      </c>
      <c r="CO35" s="65">
        <v>0</v>
      </c>
      <c r="CP35" s="65">
        <v>0</v>
      </c>
      <c r="CQ35" s="65">
        <v>0</v>
      </c>
      <c r="CR35" s="65">
        <v>0</v>
      </c>
      <c r="CS35" s="65">
        <f t="shared" ref="CS35:DB40" si="43">SUM(AU35,BE35,BO35,BY35,CI35)</f>
        <v>0</v>
      </c>
      <c r="CT35" s="65">
        <f t="shared" si="43"/>
        <v>0</v>
      </c>
      <c r="CU35" s="65">
        <f t="shared" si="43"/>
        <v>0</v>
      </c>
      <c r="CV35" s="65">
        <f t="shared" si="43"/>
        <v>0</v>
      </c>
      <c r="CW35" s="65">
        <f t="shared" si="43"/>
        <v>0</v>
      </c>
      <c r="CX35" s="65">
        <f t="shared" si="43"/>
        <v>0</v>
      </c>
      <c r="CY35" s="65">
        <f t="shared" si="43"/>
        <v>0</v>
      </c>
      <c r="CZ35" s="65">
        <f t="shared" si="43"/>
        <v>0</v>
      </c>
      <c r="DA35" s="65">
        <f t="shared" si="43"/>
        <v>0</v>
      </c>
      <c r="DB35" s="65">
        <f t="shared" si="43"/>
        <v>0</v>
      </c>
      <c r="DC35" s="64" t="s">
        <v>118</v>
      </c>
      <c r="DD35" s="67">
        <f t="shared" si="4"/>
        <v>0</v>
      </c>
      <c r="DE35" s="60">
        <f t="shared" si="5"/>
        <v>0</v>
      </c>
    </row>
    <row r="36" spans="1:110" s="27" customFormat="1" ht="126" x14ac:dyDescent="0.25">
      <c r="A36" s="62" t="s">
        <v>149</v>
      </c>
      <c r="B36" s="63" t="s">
        <v>151</v>
      </c>
      <c r="C36" s="64" t="s">
        <v>117</v>
      </c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8" t="s">
        <v>118</v>
      </c>
      <c r="O36" s="68" t="s">
        <v>118</v>
      </c>
      <c r="P36" s="68" t="s">
        <v>118</v>
      </c>
      <c r="Q36" s="65" t="s">
        <v>118</v>
      </c>
      <c r="R36" s="65"/>
      <c r="S36" s="65">
        <v>0</v>
      </c>
      <c r="T36" s="65">
        <v>0</v>
      </c>
      <c r="U36" s="66" t="s">
        <v>118</v>
      </c>
      <c r="V36" s="65"/>
      <c r="W36" s="65">
        <v>0</v>
      </c>
      <c r="X36" s="65">
        <v>0</v>
      </c>
      <c r="Y36" s="65" t="s">
        <v>118</v>
      </c>
      <c r="Z36" s="65">
        <v>0</v>
      </c>
      <c r="AA36" s="65">
        <v>0</v>
      </c>
      <c r="AB36" s="65">
        <v>0</v>
      </c>
      <c r="AC36" s="65">
        <v>0</v>
      </c>
      <c r="AD36" s="65">
        <v>0</v>
      </c>
      <c r="AE36" s="65">
        <v>0</v>
      </c>
      <c r="AF36" s="65">
        <v>0</v>
      </c>
      <c r="AG36" s="65">
        <f t="shared" si="27"/>
        <v>0</v>
      </c>
      <c r="AH36" s="65">
        <f t="shared" si="28"/>
        <v>0</v>
      </c>
      <c r="AI36" s="65">
        <f t="shared" si="29"/>
        <v>0</v>
      </c>
      <c r="AJ36" s="65">
        <f t="shared" si="30"/>
        <v>0</v>
      </c>
      <c r="AK36" s="65">
        <f t="shared" si="31"/>
        <v>0</v>
      </c>
      <c r="AL36" s="65">
        <v>0</v>
      </c>
      <c r="AM36" s="65">
        <v>0</v>
      </c>
      <c r="AN36" s="65">
        <v>0</v>
      </c>
      <c r="AO36" s="65">
        <v>0</v>
      </c>
      <c r="AP36" s="65">
        <f t="shared" si="32"/>
        <v>0</v>
      </c>
      <c r="AQ36" s="65">
        <v>0</v>
      </c>
      <c r="AR36" s="65">
        <v>0</v>
      </c>
      <c r="AS36" s="65">
        <v>0</v>
      </c>
      <c r="AT36" s="65">
        <v>0</v>
      </c>
      <c r="AU36" s="65">
        <f t="shared" si="33"/>
        <v>0</v>
      </c>
      <c r="AV36" s="65">
        <v>0</v>
      </c>
      <c r="AW36" s="65">
        <v>0</v>
      </c>
      <c r="AX36" s="65">
        <v>0</v>
      </c>
      <c r="AY36" s="65">
        <v>0</v>
      </c>
      <c r="AZ36" s="65">
        <f t="shared" si="34"/>
        <v>0</v>
      </c>
      <c r="BA36" s="65">
        <v>0</v>
      </c>
      <c r="BB36" s="65">
        <v>0</v>
      </c>
      <c r="BC36" s="65">
        <v>0</v>
      </c>
      <c r="BD36" s="65">
        <v>0</v>
      </c>
      <c r="BE36" s="65">
        <f t="shared" si="35"/>
        <v>0</v>
      </c>
      <c r="BF36" s="65">
        <v>0</v>
      </c>
      <c r="BG36" s="65">
        <v>0</v>
      </c>
      <c r="BH36" s="65">
        <v>0</v>
      </c>
      <c r="BI36" s="65">
        <v>0</v>
      </c>
      <c r="BJ36" s="65">
        <f t="shared" si="36"/>
        <v>0</v>
      </c>
      <c r="BK36" s="65">
        <v>0</v>
      </c>
      <c r="BL36" s="65">
        <v>0</v>
      </c>
      <c r="BM36" s="65">
        <v>0</v>
      </c>
      <c r="BN36" s="65">
        <v>0</v>
      </c>
      <c r="BO36" s="65">
        <f t="shared" si="37"/>
        <v>0</v>
      </c>
      <c r="BP36" s="65">
        <v>0</v>
      </c>
      <c r="BQ36" s="65">
        <v>0</v>
      </c>
      <c r="BR36" s="65">
        <v>0</v>
      </c>
      <c r="BS36" s="65">
        <v>0</v>
      </c>
      <c r="BT36" s="65">
        <f t="shared" si="38"/>
        <v>0</v>
      </c>
      <c r="BU36" s="65">
        <v>0</v>
      </c>
      <c r="BV36" s="65">
        <v>0</v>
      </c>
      <c r="BW36" s="65">
        <v>0</v>
      </c>
      <c r="BX36" s="65">
        <v>0</v>
      </c>
      <c r="BY36" s="65">
        <f t="shared" si="39"/>
        <v>0</v>
      </c>
      <c r="BZ36" s="65">
        <v>0</v>
      </c>
      <c r="CA36" s="65">
        <v>0</v>
      </c>
      <c r="CB36" s="65">
        <v>0</v>
      </c>
      <c r="CC36" s="65">
        <v>0</v>
      </c>
      <c r="CD36" s="65">
        <f t="shared" si="40"/>
        <v>0</v>
      </c>
      <c r="CE36" s="65">
        <v>0</v>
      </c>
      <c r="CF36" s="65">
        <v>0</v>
      </c>
      <c r="CG36" s="65">
        <v>0</v>
      </c>
      <c r="CH36" s="65">
        <v>0</v>
      </c>
      <c r="CI36" s="65">
        <f t="shared" si="41"/>
        <v>0</v>
      </c>
      <c r="CJ36" s="65">
        <v>0</v>
      </c>
      <c r="CK36" s="65">
        <v>0</v>
      </c>
      <c r="CL36" s="65">
        <v>0</v>
      </c>
      <c r="CM36" s="65">
        <v>0</v>
      </c>
      <c r="CN36" s="65">
        <f t="shared" si="42"/>
        <v>0</v>
      </c>
      <c r="CO36" s="65">
        <v>0</v>
      </c>
      <c r="CP36" s="65">
        <v>0</v>
      </c>
      <c r="CQ36" s="65">
        <v>0</v>
      </c>
      <c r="CR36" s="65">
        <v>0</v>
      </c>
      <c r="CS36" s="65">
        <f t="shared" si="43"/>
        <v>0</v>
      </c>
      <c r="CT36" s="65">
        <f t="shared" si="43"/>
        <v>0</v>
      </c>
      <c r="CU36" s="65">
        <f t="shared" si="43"/>
        <v>0</v>
      </c>
      <c r="CV36" s="65">
        <f t="shared" si="43"/>
        <v>0</v>
      </c>
      <c r="CW36" s="65">
        <f t="shared" si="43"/>
        <v>0</v>
      </c>
      <c r="CX36" s="65">
        <f t="shared" si="43"/>
        <v>0</v>
      </c>
      <c r="CY36" s="65">
        <f t="shared" si="43"/>
        <v>0</v>
      </c>
      <c r="CZ36" s="65">
        <f t="shared" si="43"/>
        <v>0</v>
      </c>
      <c r="DA36" s="65">
        <f t="shared" si="43"/>
        <v>0</v>
      </c>
      <c r="DB36" s="65">
        <f t="shared" si="43"/>
        <v>0</v>
      </c>
      <c r="DC36" s="64" t="s">
        <v>118</v>
      </c>
      <c r="DD36" s="67">
        <f t="shared" si="4"/>
        <v>0</v>
      </c>
      <c r="DE36" s="60">
        <f t="shared" si="5"/>
        <v>0</v>
      </c>
    </row>
    <row r="37" spans="1:110" s="27" customFormat="1" ht="126" x14ac:dyDescent="0.25">
      <c r="A37" s="62" t="s">
        <v>149</v>
      </c>
      <c r="B37" s="63" t="s">
        <v>152</v>
      </c>
      <c r="C37" s="64" t="s">
        <v>117</v>
      </c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8" t="s">
        <v>118</v>
      </c>
      <c r="O37" s="68" t="s">
        <v>118</v>
      </c>
      <c r="P37" s="68" t="s">
        <v>118</v>
      </c>
      <c r="Q37" s="65" t="s">
        <v>118</v>
      </c>
      <c r="R37" s="65"/>
      <c r="S37" s="65">
        <v>0</v>
      </c>
      <c r="T37" s="65">
        <v>0</v>
      </c>
      <c r="U37" s="66" t="s">
        <v>118</v>
      </c>
      <c r="V37" s="65"/>
      <c r="W37" s="65">
        <v>0</v>
      </c>
      <c r="X37" s="65">
        <v>0</v>
      </c>
      <c r="Y37" s="65" t="s">
        <v>118</v>
      </c>
      <c r="Z37" s="65">
        <v>0</v>
      </c>
      <c r="AA37" s="65">
        <v>0</v>
      </c>
      <c r="AB37" s="65">
        <v>0</v>
      </c>
      <c r="AC37" s="65">
        <v>0</v>
      </c>
      <c r="AD37" s="65">
        <v>0</v>
      </c>
      <c r="AE37" s="65">
        <v>0</v>
      </c>
      <c r="AF37" s="65">
        <v>0</v>
      </c>
      <c r="AG37" s="65">
        <f t="shared" si="27"/>
        <v>0</v>
      </c>
      <c r="AH37" s="65">
        <f t="shared" si="28"/>
        <v>0</v>
      </c>
      <c r="AI37" s="65">
        <f t="shared" si="29"/>
        <v>0</v>
      </c>
      <c r="AJ37" s="65">
        <f t="shared" si="30"/>
        <v>0</v>
      </c>
      <c r="AK37" s="65">
        <f t="shared" si="31"/>
        <v>0</v>
      </c>
      <c r="AL37" s="65">
        <v>0</v>
      </c>
      <c r="AM37" s="65">
        <v>0</v>
      </c>
      <c r="AN37" s="65">
        <v>0</v>
      </c>
      <c r="AO37" s="65">
        <v>0</v>
      </c>
      <c r="AP37" s="65">
        <f t="shared" si="32"/>
        <v>0</v>
      </c>
      <c r="AQ37" s="65">
        <v>0</v>
      </c>
      <c r="AR37" s="65">
        <v>0</v>
      </c>
      <c r="AS37" s="65">
        <v>0</v>
      </c>
      <c r="AT37" s="65">
        <v>0</v>
      </c>
      <c r="AU37" s="65">
        <f t="shared" si="33"/>
        <v>0</v>
      </c>
      <c r="AV37" s="65">
        <v>0</v>
      </c>
      <c r="AW37" s="65">
        <v>0</v>
      </c>
      <c r="AX37" s="65">
        <v>0</v>
      </c>
      <c r="AY37" s="65">
        <v>0</v>
      </c>
      <c r="AZ37" s="65">
        <f t="shared" si="34"/>
        <v>0</v>
      </c>
      <c r="BA37" s="65">
        <v>0</v>
      </c>
      <c r="BB37" s="65">
        <v>0</v>
      </c>
      <c r="BC37" s="65">
        <v>0</v>
      </c>
      <c r="BD37" s="65">
        <v>0</v>
      </c>
      <c r="BE37" s="65">
        <f t="shared" si="35"/>
        <v>0</v>
      </c>
      <c r="BF37" s="65">
        <v>0</v>
      </c>
      <c r="BG37" s="65">
        <v>0</v>
      </c>
      <c r="BH37" s="65">
        <v>0</v>
      </c>
      <c r="BI37" s="65">
        <v>0</v>
      </c>
      <c r="BJ37" s="65">
        <f t="shared" si="36"/>
        <v>0</v>
      </c>
      <c r="BK37" s="65">
        <v>0</v>
      </c>
      <c r="BL37" s="65">
        <v>0</v>
      </c>
      <c r="BM37" s="65">
        <v>0</v>
      </c>
      <c r="BN37" s="65">
        <v>0</v>
      </c>
      <c r="BO37" s="65">
        <f t="shared" si="37"/>
        <v>0</v>
      </c>
      <c r="BP37" s="65">
        <v>0</v>
      </c>
      <c r="BQ37" s="65">
        <v>0</v>
      </c>
      <c r="BR37" s="65">
        <v>0</v>
      </c>
      <c r="BS37" s="65">
        <v>0</v>
      </c>
      <c r="BT37" s="65">
        <f t="shared" si="38"/>
        <v>0</v>
      </c>
      <c r="BU37" s="65">
        <v>0</v>
      </c>
      <c r="BV37" s="65">
        <v>0</v>
      </c>
      <c r="BW37" s="65">
        <v>0</v>
      </c>
      <c r="BX37" s="65">
        <v>0</v>
      </c>
      <c r="BY37" s="65">
        <f t="shared" si="39"/>
        <v>0</v>
      </c>
      <c r="BZ37" s="65">
        <v>0</v>
      </c>
      <c r="CA37" s="65">
        <v>0</v>
      </c>
      <c r="CB37" s="65">
        <v>0</v>
      </c>
      <c r="CC37" s="65">
        <v>0</v>
      </c>
      <c r="CD37" s="65">
        <f t="shared" si="40"/>
        <v>0</v>
      </c>
      <c r="CE37" s="65">
        <v>0</v>
      </c>
      <c r="CF37" s="65">
        <v>0</v>
      </c>
      <c r="CG37" s="65">
        <v>0</v>
      </c>
      <c r="CH37" s="65">
        <v>0</v>
      </c>
      <c r="CI37" s="65">
        <f t="shared" si="41"/>
        <v>0</v>
      </c>
      <c r="CJ37" s="65">
        <v>0</v>
      </c>
      <c r="CK37" s="65">
        <v>0</v>
      </c>
      <c r="CL37" s="65">
        <v>0</v>
      </c>
      <c r="CM37" s="65">
        <v>0</v>
      </c>
      <c r="CN37" s="65">
        <f t="shared" si="42"/>
        <v>0</v>
      </c>
      <c r="CO37" s="65">
        <v>0</v>
      </c>
      <c r="CP37" s="65">
        <v>0</v>
      </c>
      <c r="CQ37" s="65">
        <v>0</v>
      </c>
      <c r="CR37" s="65">
        <v>0</v>
      </c>
      <c r="CS37" s="65">
        <f t="shared" si="43"/>
        <v>0</v>
      </c>
      <c r="CT37" s="65">
        <f t="shared" si="43"/>
        <v>0</v>
      </c>
      <c r="CU37" s="65">
        <f t="shared" si="43"/>
        <v>0</v>
      </c>
      <c r="CV37" s="65">
        <f t="shared" si="43"/>
        <v>0</v>
      </c>
      <c r="CW37" s="65">
        <f t="shared" si="43"/>
        <v>0</v>
      </c>
      <c r="CX37" s="65">
        <f t="shared" si="43"/>
        <v>0</v>
      </c>
      <c r="CY37" s="65">
        <f t="shared" si="43"/>
        <v>0</v>
      </c>
      <c r="CZ37" s="65">
        <f t="shared" si="43"/>
        <v>0</v>
      </c>
      <c r="DA37" s="65">
        <f t="shared" si="43"/>
        <v>0</v>
      </c>
      <c r="DB37" s="65">
        <f t="shared" si="43"/>
        <v>0</v>
      </c>
      <c r="DC37" s="64" t="s">
        <v>118</v>
      </c>
      <c r="DD37" s="67">
        <f t="shared" si="4"/>
        <v>0</v>
      </c>
      <c r="DE37" s="60">
        <f t="shared" si="5"/>
        <v>0</v>
      </c>
    </row>
    <row r="38" spans="1:110" s="27" customFormat="1" ht="141.75" x14ac:dyDescent="0.25">
      <c r="A38" s="62" t="s">
        <v>153</v>
      </c>
      <c r="B38" s="63" t="s">
        <v>150</v>
      </c>
      <c r="C38" s="64" t="s">
        <v>117</v>
      </c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8" t="s">
        <v>118</v>
      </c>
      <c r="O38" s="68" t="s">
        <v>118</v>
      </c>
      <c r="P38" s="68" t="s">
        <v>118</v>
      </c>
      <c r="Q38" s="65" t="s">
        <v>118</v>
      </c>
      <c r="R38" s="65"/>
      <c r="S38" s="65">
        <v>0</v>
      </c>
      <c r="T38" s="65">
        <v>0</v>
      </c>
      <c r="U38" s="66" t="s">
        <v>118</v>
      </c>
      <c r="V38" s="65"/>
      <c r="W38" s="65">
        <v>0</v>
      </c>
      <c r="X38" s="65">
        <v>0</v>
      </c>
      <c r="Y38" s="65" t="s">
        <v>118</v>
      </c>
      <c r="Z38" s="65">
        <v>0</v>
      </c>
      <c r="AA38" s="65">
        <v>0</v>
      </c>
      <c r="AB38" s="65">
        <v>0</v>
      </c>
      <c r="AC38" s="65">
        <v>0</v>
      </c>
      <c r="AD38" s="65">
        <v>0</v>
      </c>
      <c r="AE38" s="65">
        <v>0</v>
      </c>
      <c r="AF38" s="65">
        <v>0</v>
      </c>
      <c r="AG38" s="65">
        <f t="shared" si="27"/>
        <v>0</v>
      </c>
      <c r="AH38" s="65">
        <f t="shared" si="28"/>
        <v>0</v>
      </c>
      <c r="AI38" s="65">
        <f t="shared" si="29"/>
        <v>0</v>
      </c>
      <c r="AJ38" s="65">
        <f t="shared" si="30"/>
        <v>0</v>
      </c>
      <c r="AK38" s="65">
        <f t="shared" si="31"/>
        <v>0</v>
      </c>
      <c r="AL38" s="65">
        <v>0</v>
      </c>
      <c r="AM38" s="65">
        <v>0</v>
      </c>
      <c r="AN38" s="65">
        <v>0</v>
      </c>
      <c r="AO38" s="65">
        <v>0</v>
      </c>
      <c r="AP38" s="65">
        <f t="shared" si="32"/>
        <v>0</v>
      </c>
      <c r="AQ38" s="65">
        <v>0</v>
      </c>
      <c r="AR38" s="65">
        <v>0</v>
      </c>
      <c r="AS38" s="65">
        <v>0</v>
      </c>
      <c r="AT38" s="65">
        <v>0</v>
      </c>
      <c r="AU38" s="65">
        <f t="shared" si="33"/>
        <v>0</v>
      </c>
      <c r="AV38" s="65">
        <f>SUM(AV39:AV44)</f>
        <v>0</v>
      </c>
      <c r="AW38" s="65">
        <f>SUM(AW39:AW44)</f>
        <v>0</v>
      </c>
      <c r="AX38" s="65">
        <f>SUM(AX39:AX43)</f>
        <v>0</v>
      </c>
      <c r="AY38" s="65">
        <f>SUM(AY39:AY44)</f>
        <v>0</v>
      </c>
      <c r="AZ38" s="65">
        <f t="shared" si="34"/>
        <v>0</v>
      </c>
      <c r="BA38" s="65">
        <v>0</v>
      </c>
      <c r="BB38" s="65">
        <v>0</v>
      </c>
      <c r="BC38" s="65">
        <v>0</v>
      </c>
      <c r="BD38" s="65">
        <v>0</v>
      </c>
      <c r="BE38" s="65">
        <f t="shared" si="35"/>
        <v>0</v>
      </c>
      <c r="BF38" s="65">
        <v>0</v>
      </c>
      <c r="BG38" s="65">
        <v>0</v>
      </c>
      <c r="BH38" s="65">
        <v>0</v>
      </c>
      <c r="BI38" s="65">
        <v>0</v>
      </c>
      <c r="BJ38" s="65">
        <f t="shared" si="36"/>
        <v>0</v>
      </c>
      <c r="BK38" s="65">
        <v>0</v>
      </c>
      <c r="BL38" s="65">
        <v>0</v>
      </c>
      <c r="BM38" s="65">
        <v>0</v>
      </c>
      <c r="BN38" s="65">
        <v>0</v>
      </c>
      <c r="BO38" s="65">
        <f t="shared" si="37"/>
        <v>0</v>
      </c>
      <c r="BP38" s="65">
        <v>0</v>
      </c>
      <c r="BQ38" s="65">
        <v>0</v>
      </c>
      <c r="BR38" s="65">
        <v>0</v>
      </c>
      <c r="BS38" s="65">
        <v>0</v>
      </c>
      <c r="BT38" s="65">
        <f t="shared" si="38"/>
        <v>0</v>
      </c>
      <c r="BU38" s="65">
        <v>0</v>
      </c>
      <c r="BV38" s="65">
        <v>0</v>
      </c>
      <c r="BW38" s="65">
        <v>0</v>
      </c>
      <c r="BX38" s="65">
        <v>0</v>
      </c>
      <c r="BY38" s="65">
        <f t="shared" si="39"/>
        <v>0</v>
      </c>
      <c r="BZ38" s="65">
        <v>0</v>
      </c>
      <c r="CA38" s="65">
        <v>0</v>
      </c>
      <c r="CB38" s="65">
        <v>0</v>
      </c>
      <c r="CC38" s="65">
        <v>0</v>
      </c>
      <c r="CD38" s="65">
        <f t="shared" si="40"/>
        <v>0</v>
      </c>
      <c r="CE38" s="65">
        <v>0</v>
      </c>
      <c r="CF38" s="65">
        <v>0</v>
      </c>
      <c r="CG38" s="65">
        <v>0</v>
      </c>
      <c r="CH38" s="65">
        <v>0</v>
      </c>
      <c r="CI38" s="65">
        <f t="shared" si="41"/>
        <v>0</v>
      </c>
      <c r="CJ38" s="65">
        <v>0</v>
      </c>
      <c r="CK38" s="65">
        <v>0</v>
      </c>
      <c r="CL38" s="65">
        <v>0</v>
      </c>
      <c r="CM38" s="65">
        <v>0</v>
      </c>
      <c r="CN38" s="65">
        <f t="shared" si="42"/>
        <v>0</v>
      </c>
      <c r="CO38" s="65">
        <v>0</v>
      </c>
      <c r="CP38" s="65">
        <v>0</v>
      </c>
      <c r="CQ38" s="65">
        <v>0</v>
      </c>
      <c r="CR38" s="65">
        <v>0</v>
      </c>
      <c r="CS38" s="65">
        <f t="shared" si="43"/>
        <v>0</v>
      </c>
      <c r="CT38" s="65">
        <f t="shared" si="43"/>
        <v>0</v>
      </c>
      <c r="CU38" s="65">
        <f t="shared" si="43"/>
        <v>0</v>
      </c>
      <c r="CV38" s="65">
        <f t="shared" si="43"/>
        <v>0</v>
      </c>
      <c r="CW38" s="65">
        <f t="shared" si="43"/>
        <v>0</v>
      </c>
      <c r="CX38" s="65">
        <f t="shared" si="43"/>
        <v>0</v>
      </c>
      <c r="CY38" s="65">
        <f t="shared" si="43"/>
        <v>0</v>
      </c>
      <c r="CZ38" s="65">
        <f t="shared" si="43"/>
        <v>0</v>
      </c>
      <c r="DA38" s="65">
        <f t="shared" si="43"/>
        <v>0</v>
      </c>
      <c r="DB38" s="65">
        <f t="shared" si="43"/>
        <v>0</v>
      </c>
      <c r="DC38" s="64" t="s">
        <v>118</v>
      </c>
      <c r="DD38" s="67">
        <f t="shared" si="4"/>
        <v>0</v>
      </c>
      <c r="DE38" s="60">
        <f t="shared" si="5"/>
        <v>0</v>
      </c>
    </row>
    <row r="39" spans="1:110" s="27" customFormat="1" ht="126" x14ac:dyDescent="0.25">
      <c r="A39" s="62" t="s">
        <v>153</v>
      </c>
      <c r="B39" s="63" t="s">
        <v>151</v>
      </c>
      <c r="C39" s="64" t="s">
        <v>117</v>
      </c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8" t="s">
        <v>118</v>
      </c>
      <c r="O39" s="68" t="s">
        <v>118</v>
      </c>
      <c r="P39" s="68" t="s">
        <v>118</v>
      </c>
      <c r="Q39" s="65" t="s">
        <v>118</v>
      </c>
      <c r="R39" s="65"/>
      <c r="S39" s="65">
        <v>0</v>
      </c>
      <c r="T39" s="65">
        <v>0</v>
      </c>
      <c r="U39" s="66" t="s">
        <v>118</v>
      </c>
      <c r="V39" s="65"/>
      <c r="W39" s="65">
        <v>0</v>
      </c>
      <c r="X39" s="65">
        <v>0</v>
      </c>
      <c r="Y39" s="65" t="s">
        <v>118</v>
      </c>
      <c r="Z39" s="65">
        <v>0</v>
      </c>
      <c r="AA39" s="65">
        <v>0</v>
      </c>
      <c r="AB39" s="65">
        <v>0</v>
      </c>
      <c r="AC39" s="65">
        <v>0</v>
      </c>
      <c r="AD39" s="65">
        <v>0</v>
      </c>
      <c r="AE39" s="65">
        <v>0</v>
      </c>
      <c r="AF39" s="65">
        <v>0</v>
      </c>
      <c r="AG39" s="65">
        <f t="shared" si="27"/>
        <v>0</v>
      </c>
      <c r="AH39" s="65">
        <f t="shared" si="28"/>
        <v>0</v>
      </c>
      <c r="AI39" s="65">
        <f t="shared" si="29"/>
        <v>0</v>
      </c>
      <c r="AJ39" s="65">
        <f t="shared" si="30"/>
        <v>0</v>
      </c>
      <c r="AK39" s="65">
        <f t="shared" si="31"/>
        <v>0</v>
      </c>
      <c r="AL39" s="65">
        <v>0</v>
      </c>
      <c r="AM39" s="65">
        <v>0</v>
      </c>
      <c r="AN39" s="65">
        <v>0</v>
      </c>
      <c r="AO39" s="65">
        <v>0</v>
      </c>
      <c r="AP39" s="65">
        <f t="shared" si="32"/>
        <v>0</v>
      </c>
      <c r="AQ39" s="65">
        <v>0</v>
      </c>
      <c r="AR39" s="65">
        <v>0</v>
      </c>
      <c r="AS39" s="65">
        <v>0</v>
      </c>
      <c r="AT39" s="65">
        <v>0</v>
      </c>
      <c r="AU39" s="65">
        <f t="shared" si="33"/>
        <v>0</v>
      </c>
      <c r="AV39" s="65">
        <v>0</v>
      </c>
      <c r="AW39" s="65">
        <v>0</v>
      </c>
      <c r="AX39" s="65">
        <v>0</v>
      </c>
      <c r="AY39" s="65">
        <v>0</v>
      </c>
      <c r="AZ39" s="65">
        <f t="shared" si="34"/>
        <v>0</v>
      </c>
      <c r="BA39" s="65">
        <v>0</v>
      </c>
      <c r="BB39" s="65">
        <v>0</v>
      </c>
      <c r="BC39" s="65">
        <v>0</v>
      </c>
      <c r="BD39" s="65">
        <v>0</v>
      </c>
      <c r="BE39" s="65">
        <f t="shared" si="35"/>
        <v>0</v>
      </c>
      <c r="BF39" s="65">
        <v>0</v>
      </c>
      <c r="BG39" s="65">
        <v>0</v>
      </c>
      <c r="BH39" s="65">
        <v>0</v>
      </c>
      <c r="BI39" s="65">
        <v>0</v>
      </c>
      <c r="BJ39" s="65">
        <f t="shared" si="36"/>
        <v>0</v>
      </c>
      <c r="BK39" s="65">
        <v>0</v>
      </c>
      <c r="BL39" s="65">
        <v>0</v>
      </c>
      <c r="BM39" s="65">
        <v>0</v>
      </c>
      <c r="BN39" s="65">
        <v>0</v>
      </c>
      <c r="BO39" s="65">
        <f t="shared" si="37"/>
        <v>0</v>
      </c>
      <c r="BP39" s="65">
        <v>0</v>
      </c>
      <c r="BQ39" s="65">
        <v>0</v>
      </c>
      <c r="BR39" s="65">
        <v>0</v>
      </c>
      <c r="BS39" s="65">
        <v>0</v>
      </c>
      <c r="BT39" s="65">
        <f t="shared" si="38"/>
        <v>0</v>
      </c>
      <c r="BU39" s="65">
        <v>0</v>
      </c>
      <c r="BV39" s="65">
        <v>0</v>
      </c>
      <c r="BW39" s="65">
        <v>0</v>
      </c>
      <c r="BX39" s="65">
        <v>0</v>
      </c>
      <c r="BY39" s="65">
        <f t="shared" si="39"/>
        <v>0</v>
      </c>
      <c r="BZ39" s="65">
        <v>0</v>
      </c>
      <c r="CA39" s="65">
        <v>0</v>
      </c>
      <c r="CB39" s="65">
        <v>0</v>
      </c>
      <c r="CC39" s="65">
        <v>0</v>
      </c>
      <c r="CD39" s="65">
        <f t="shared" si="40"/>
        <v>0</v>
      </c>
      <c r="CE39" s="65">
        <v>0</v>
      </c>
      <c r="CF39" s="65">
        <v>0</v>
      </c>
      <c r="CG39" s="65">
        <v>0</v>
      </c>
      <c r="CH39" s="65">
        <v>0</v>
      </c>
      <c r="CI39" s="65">
        <f t="shared" si="41"/>
        <v>0</v>
      </c>
      <c r="CJ39" s="65">
        <v>0</v>
      </c>
      <c r="CK39" s="65">
        <v>0</v>
      </c>
      <c r="CL39" s="65">
        <v>0</v>
      </c>
      <c r="CM39" s="65">
        <v>0</v>
      </c>
      <c r="CN39" s="65">
        <f t="shared" si="42"/>
        <v>0</v>
      </c>
      <c r="CO39" s="65">
        <v>0</v>
      </c>
      <c r="CP39" s="65">
        <v>0</v>
      </c>
      <c r="CQ39" s="65">
        <v>0</v>
      </c>
      <c r="CR39" s="65">
        <v>0</v>
      </c>
      <c r="CS39" s="65">
        <f t="shared" si="43"/>
        <v>0</v>
      </c>
      <c r="CT39" s="65">
        <f t="shared" si="43"/>
        <v>0</v>
      </c>
      <c r="CU39" s="65">
        <f t="shared" si="43"/>
        <v>0</v>
      </c>
      <c r="CV39" s="65">
        <f t="shared" si="43"/>
        <v>0</v>
      </c>
      <c r="CW39" s="65">
        <f t="shared" si="43"/>
        <v>0</v>
      </c>
      <c r="CX39" s="65">
        <f t="shared" si="43"/>
        <v>0</v>
      </c>
      <c r="CY39" s="65">
        <f t="shared" si="43"/>
        <v>0</v>
      </c>
      <c r="CZ39" s="65">
        <f t="shared" si="43"/>
        <v>0</v>
      </c>
      <c r="DA39" s="65">
        <f t="shared" si="43"/>
        <v>0</v>
      </c>
      <c r="DB39" s="65">
        <f t="shared" si="43"/>
        <v>0</v>
      </c>
      <c r="DC39" s="64" t="s">
        <v>118</v>
      </c>
      <c r="DD39" s="67">
        <f t="shared" si="4"/>
        <v>0</v>
      </c>
      <c r="DE39" s="60">
        <f t="shared" si="5"/>
        <v>0</v>
      </c>
    </row>
    <row r="40" spans="1:110" s="27" customFormat="1" ht="126" x14ac:dyDescent="0.25">
      <c r="A40" s="62" t="s">
        <v>153</v>
      </c>
      <c r="B40" s="63" t="s">
        <v>154</v>
      </c>
      <c r="C40" s="64" t="s">
        <v>117</v>
      </c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8" t="s">
        <v>118</v>
      </c>
      <c r="O40" s="68" t="s">
        <v>118</v>
      </c>
      <c r="P40" s="68" t="s">
        <v>118</v>
      </c>
      <c r="Q40" s="65" t="s">
        <v>118</v>
      </c>
      <c r="R40" s="65"/>
      <c r="S40" s="65">
        <v>0</v>
      </c>
      <c r="T40" s="65">
        <v>0</v>
      </c>
      <c r="U40" s="66" t="s">
        <v>118</v>
      </c>
      <c r="V40" s="65"/>
      <c r="W40" s="65">
        <v>0</v>
      </c>
      <c r="X40" s="65">
        <v>0</v>
      </c>
      <c r="Y40" s="65" t="s">
        <v>118</v>
      </c>
      <c r="Z40" s="65">
        <v>0</v>
      </c>
      <c r="AA40" s="65">
        <v>0</v>
      </c>
      <c r="AB40" s="65">
        <v>0</v>
      </c>
      <c r="AC40" s="65">
        <v>0</v>
      </c>
      <c r="AD40" s="65">
        <v>0</v>
      </c>
      <c r="AE40" s="65">
        <v>0</v>
      </c>
      <c r="AF40" s="65">
        <v>0</v>
      </c>
      <c r="AG40" s="65">
        <f t="shared" si="27"/>
        <v>0</v>
      </c>
      <c r="AH40" s="65">
        <f t="shared" si="28"/>
        <v>0</v>
      </c>
      <c r="AI40" s="65">
        <f t="shared" si="29"/>
        <v>0</v>
      </c>
      <c r="AJ40" s="65">
        <f t="shared" si="30"/>
        <v>0</v>
      </c>
      <c r="AK40" s="65">
        <f t="shared" si="31"/>
        <v>0</v>
      </c>
      <c r="AL40" s="65">
        <v>0</v>
      </c>
      <c r="AM40" s="65">
        <v>0</v>
      </c>
      <c r="AN40" s="65">
        <v>0</v>
      </c>
      <c r="AO40" s="65">
        <v>0</v>
      </c>
      <c r="AP40" s="65">
        <f t="shared" si="32"/>
        <v>0</v>
      </c>
      <c r="AQ40" s="65">
        <v>0</v>
      </c>
      <c r="AR40" s="65">
        <v>0</v>
      </c>
      <c r="AS40" s="65">
        <v>0</v>
      </c>
      <c r="AT40" s="65">
        <v>0</v>
      </c>
      <c r="AU40" s="65">
        <f t="shared" si="33"/>
        <v>0</v>
      </c>
      <c r="AV40" s="65">
        <v>0</v>
      </c>
      <c r="AW40" s="65">
        <v>0</v>
      </c>
      <c r="AX40" s="65">
        <v>0</v>
      </c>
      <c r="AY40" s="65">
        <v>0</v>
      </c>
      <c r="AZ40" s="65">
        <f t="shared" si="34"/>
        <v>0</v>
      </c>
      <c r="BA40" s="65">
        <v>0</v>
      </c>
      <c r="BB40" s="65">
        <v>0</v>
      </c>
      <c r="BC40" s="65">
        <v>0</v>
      </c>
      <c r="BD40" s="65">
        <v>0</v>
      </c>
      <c r="BE40" s="65">
        <f t="shared" si="35"/>
        <v>0</v>
      </c>
      <c r="BF40" s="65">
        <v>0</v>
      </c>
      <c r="BG40" s="65">
        <v>0</v>
      </c>
      <c r="BH40" s="65">
        <v>0</v>
      </c>
      <c r="BI40" s="65">
        <v>0</v>
      </c>
      <c r="BJ40" s="65">
        <f t="shared" si="36"/>
        <v>0</v>
      </c>
      <c r="BK40" s="65">
        <v>0</v>
      </c>
      <c r="BL40" s="65">
        <v>0</v>
      </c>
      <c r="BM40" s="65">
        <v>0</v>
      </c>
      <c r="BN40" s="65">
        <v>0</v>
      </c>
      <c r="BO40" s="65">
        <f t="shared" si="37"/>
        <v>0</v>
      </c>
      <c r="BP40" s="65">
        <v>0</v>
      </c>
      <c r="BQ40" s="65">
        <v>0</v>
      </c>
      <c r="BR40" s="65">
        <v>0</v>
      </c>
      <c r="BS40" s="65">
        <v>0</v>
      </c>
      <c r="BT40" s="65">
        <f t="shared" si="38"/>
        <v>0</v>
      </c>
      <c r="BU40" s="65">
        <v>0</v>
      </c>
      <c r="BV40" s="65">
        <v>0</v>
      </c>
      <c r="BW40" s="65">
        <v>0</v>
      </c>
      <c r="BX40" s="65">
        <v>0</v>
      </c>
      <c r="BY40" s="65">
        <f t="shared" si="39"/>
        <v>0</v>
      </c>
      <c r="BZ40" s="65">
        <v>0</v>
      </c>
      <c r="CA40" s="65">
        <v>0</v>
      </c>
      <c r="CB40" s="65">
        <v>0</v>
      </c>
      <c r="CC40" s="65">
        <v>0</v>
      </c>
      <c r="CD40" s="65">
        <f t="shared" si="40"/>
        <v>0</v>
      </c>
      <c r="CE40" s="65">
        <v>0</v>
      </c>
      <c r="CF40" s="65">
        <v>0</v>
      </c>
      <c r="CG40" s="65">
        <v>0</v>
      </c>
      <c r="CH40" s="65">
        <v>0</v>
      </c>
      <c r="CI40" s="65">
        <f t="shared" si="41"/>
        <v>0</v>
      </c>
      <c r="CJ40" s="65">
        <v>0</v>
      </c>
      <c r="CK40" s="65">
        <v>0</v>
      </c>
      <c r="CL40" s="65">
        <v>0</v>
      </c>
      <c r="CM40" s="65">
        <v>0</v>
      </c>
      <c r="CN40" s="65">
        <f t="shared" si="42"/>
        <v>0</v>
      </c>
      <c r="CO40" s="65">
        <v>0</v>
      </c>
      <c r="CP40" s="65">
        <v>0</v>
      </c>
      <c r="CQ40" s="65">
        <v>0</v>
      </c>
      <c r="CR40" s="65">
        <v>0</v>
      </c>
      <c r="CS40" s="65">
        <f t="shared" si="43"/>
        <v>0</v>
      </c>
      <c r="CT40" s="65">
        <f t="shared" si="43"/>
        <v>0</v>
      </c>
      <c r="CU40" s="65">
        <f t="shared" si="43"/>
        <v>0</v>
      </c>
      <c r="CV40" s="65">
        <f t="shared" si="43"/>
        <v>0</v>
      </c>
      <c r="CW40" s="65">
        <f t="shared" si="43"/>
        <v>0</v>
      </c>
      <c r="CX40" s="65">
        <f t="shared" si="43"/>
        <v>0</v>
      </c>
      <c r="CY40" s="65">
        <f t="shared" si="43"/>
        <v>0</v>
      </c>
      <c r="CZ40" s="65">
        <f t="shared" si="43"/>
        <v>0</v>
      </c>
      <c r="DA40" s="65">
        <f t="shared" si="43"/>
        <v>0</v>
      </c>
      <c r="DB40" s="65">
        <f t="shared" si="43"/>
        <v>0</v>
      </c>
      <c r="DC40" s="64" t="s">
        <v>118</v>
      </c>
      <c r="DD40" s="67">
        <f t="shared" si="4"/>
        <v>0</v>
      </c>
      <c r="DE40" s="60">
        <f t="shared" si="5"/>
        <v>0</v>
      </c>
    </row>
    <row r="41" spans="1:110" s="27" customFormat="1" ht="110.25" x14ac:dyDescent="0.25">
      <c r="A41" s="62" t="s">
        <v>155</v>
      </c>
      <c r="B41" s="63" t="s">
        <v>156</v>
      </c>
      <c r="C41" s="64" t="s">
        <v>117</v>
      </c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8" t="s">
        <v>118</v>
      </c>
      <c r="O41" s="68" t="s">
        <v>118</v>
      </c>
      <c r="P41" s="68" t="s">
        <v>118</v>
      </c>
      <c r="Q41" s="65" t="s">
        <v>118</v>
      </c>
      <c r="R41" s="65"/>
      <c r="S41" s="65">
        <f>SUM(S42:S43)</f>
        <v>0</v>
      </c>
      <c r="T41" s="65">
        <f>SUM(T42:T43)</f>
        <v>0</v>
      </c>
      <c r="U41" s="66" t="s">
        <v>118</v>
      </c>
      <c r="V41" s="65">
        <f>SUM(V42:V43)</f>
        <v>0</v>
      </c>
      <c r="W41" s="65">
        <f>SUM(W42:W43)</f>
        <v>0</v>
      </c>
      <c r="X41" s="65">
        <f>SUM(X42:X43)</f>
        <v>0</v>
      </c>
      <c r="Y41" s="65" t="s">
        <v>118</v>
      </c>
      <c r="Z41" s="65">
        <f t="shared" ref="Z41:CK41" si="44">SUM(Z42:Z43)</f>
        <v>0</v>
      </c>
      <c r="AA41" s="65">
        <f t="shared" si="44"/>
        <v>0</v>
      </c>
      <c r="AB41" s="65">
        <f t="shared" si="44"/>
        <v>0</v>
      </c>
      <c r="AC41" s="65">
        <f t="shared" si="44"/>
        <v>0</v>
      </c>
      <c r="AD41" s="65">
        <f t="shared" si="44"/>
        <v>0</v>
      </c>
      <c r="AE41" s="65">
        <f t="shared" si="44"/>
        <v>0</v>
      </c>
      <c r="AF41" s="65">
        <f t="shared" si="44"/>
        <v>0</v>
      </c>
      <c r="AG41" s="65">
        <f t="shared" si="44"/>
        <v>0</v>
      </c>
      <c r="AH41" s="65">
        <f t="shared" si="44"/>
        <v>0</v>
      </c>
      <c r="AI41" s="65">
        <f t="shared" si="44"/>
        <v>0</v>
      </c>
      <c r="AJ41" s="65">
        <f t="shared" si="44"/>
        <v>0</v>
      </c>
      <c r="AK41" s="65">
        <f t="shared" si="44"/>
        <v>0</v>
      </c>
      <c r="AL41" s="65">
        <f t="shared" si="44"/>
        <v>0</v>
      </c>
      <c r="AM41" s="65">
        <f t="shared" si="44"/>
        <v>0</v>
      </c>
      <c r="AN41" s="65">
        <f t="shared" si="44"/>
        <v>0</v>
      </c>
      <c r="AO41" s="65">
        <f t="shared" si="44"/>
        <v>0</v>
      </c>
      <c r="AP41" s="65">
        <f t="shared" si="44"/>
        <v>0</v>
      </c>
      <c r="AQ41" s="65">
        <f t="shared" si="44"/>
        <v>0</v>
      </c>
      <c r="AR41" s="65">
        <f t="shared" si="44"/>
        <v>0</v>
      </c>
      <c r="AS41" s="65">
        <f t="shared" si="44"/>
        <v>0</v>
      </c>
      <c r="AT41" s="65">
        <f t="shared" si="44"/>
        <v>0</v>
      </c>
      <c r="AU41" s="65">
        <f t="shared" si="44"/>
        <v>0</v>
      </c>
      <c r="AV41" s="65">
        <f t="shared" si="44"/>
        <v>0</v>
      </c>
      <c r="AW41" s="65">
        <f t="shared" si="44"/>
        <v>0</v>
      </c>
      <c r="AX41" s="65">
        <f t="shared" si="44"/>
        <v>0</v>
      </c>
      <c r="AY41" s="65">
        <f t="shared" si="44"/>
        <v>0</v>
      </c>
      <c r="AZ41" s="65">
        <f t="shared" si="44"/>
        <v>0</v>
      </c>
      <c r="BA41" s="65">
        <f t="shared" si="44"/>
        <v>0</v>
      </c>
      <c r="BB41" s="65">
        <f t="shared" si="44"/>
        <v>0</v>
      </c>
      <c r="BC41" s="65">
        <f t="shared" si="44"/>
        <v>0</v>
      </c>
      <c r="BD41" s="65">
        <f t="shared" si="44"/>
        <v>0</v>
      </c>
      <c r="BE41" s="65">
        <f t="shared" si="44"/>
        <v>0</v>
      </c>
      <c r="BF41" s="65">
        <f t="shared" si="44"/>
        <v>0</v>
      </c>
      <c r="BG41" s="65">
        <f t="shared" si="44"/>
        <v>0</v>
      </c>
      <c r="BH41" s="65">
        <f t="shared" si="44"/>
        <v>0</v>
      </c>
      <c r="BI41" s="65">
        <f t="shared" si="44"/>
        <v>0</v>
      </c>
      <c r="BJ41" s="65">
        <f t="shared" si="44"/>
        <v>0</v>
      </c>
      <c r="BK41" s="65">
        <f t="shared" si="44"/>
        <v>0</v>
      </c>
      <c r="BL41" s="65">
        <f t="shared" si="44"/>
        <v>0</v>
      </c>
      <c r="BM41" s="65">
        <f t="shared" si="44"/>
        <v>0</v>
      </c>
      <c r="BN41" s="65">
        <f t="shared" si="44"/>
        <v>0</v>
      </c>
      <c r="BO41" s="65">
        <f t="shared" si="44"/>
        <v>0</v>
      </c>
      <c r="BP41" s="65">
        <f t="shared" si="44"/>
        <v>0</v>
      </c>
      <c r="BQ41" s="65">
        <f t="shared" si="44"/>
        <v>0</v>
      </c>
      <c r="BR41" s="65">
        <f t="shared" si="44"/>
        <v>0</v>
      </c>
      <c r="BS41" s="65">
        <f t="shared" si="44"/>
        <v>0</v>
      </c>
      <c r="BT41" s="65">
        <f t="shared" si="44"/>
        <v>0</v>
      </c>
      <c r="BU41" s="65">
        <f t="shared" si="44"/>
        <v>0</v>
      </c>
      <c r="BV41" s="65">
        <f t="shared" si="44"/>
        <v>0</v>
      </c>
      <c r="BW41" s="65">
        <f t="shared" si="44"/>
        <v>0</v>
      </c>
      <c r="BX41" s="65">
        <f t="shared" si="44"/>
        <v>0</v>
      </c>
      <c r="BY41" s="65">
        <f t="shared" si="44"/>
        <v>0</v>
      </c>
      <c r="BZ41" s="65">
        <f t="shared" si="44"/>
        <v>0</v>
      </c>
      <c r="CA41" s="65">
        <f t="shared" si="44"/>
        <v>0</v>
      </c>
      <c r="CB41" s="65">
        <f t="shared" si="44"/>
        <v>0</v>
      </c>
      <c r="CC41" s="65">
        <f t="shared" si="44"/>
        <v>0</v>
      </c>
      <c r="CD41" s="65">
        <f t="shared" si="44"/>
        <v>0</v>
      </c>
      <c r="CE41" s="65">
        <f t="shared" si="44"/>
        <v>0</v>
      </c>
      <c r="CF41" s="65">
        <f t="shared" si="44"/>
        <v>0</v>
      </c>
      <c r="CG41" s="65">
        <f t="shared" si="44"/>
        <v>0</v>
      </c>
      <c r="CH41" s="65">
        <f t="shared" si="44"/>
        <v>0</v>
      </c>
      <c r="CI41" s="65">
        <f t="shared" si="44"/>
        <v>0</v>
      </c>
      <c r="CJ41" s="65">
        <f t="shared" si="44"/>
        <v>0</v>
      </c>
      <c r="CK41" s="65">
        <f t="shared" si="44"/>
        <v>0</v>
      </c>
      <c r="CL41" s="65">
        <f t="shared" ref="CL41:DB41" si="45">SUM(CL42:CL43)</f>
        <v>0</v>
      </c>
      <c r="CM41" s="65">
        <f t="shared" si="45"/>
        <v>0</v>
      </c>
      <c r="CN41" s="65">
        <f t="shared" si="45"/>
        <v>0</v>
      </c>
      <c r="CO41" s="65">
        <f t="shared" si="45"/>
        <v>0</v>
      </c>
      <c r="CP41" s="65">
        <f t="shared" si="45"/>
        <v>0</v>
      </c>
      <c r="CQ41" s="65">
        <f t="shared" si="45"/>
        <v>0</v>
      </c>
      <c r="CR41" s="65">
        <f t="shared" si="45"/>
        <v>0</v>
      </c>
      <c r="CS41" s="65">
        <f t="shared" si="45"/>
        <v>0</v>
      </c>
      <c r="CT41" s="65">
        <f t="shared" si="45"/>
        <v>0</v>
      </c>
      <c r="CU41" s="65">
        <f t="shared" si="45"/>
        <v>0</v>
      </c>
      <c r="CV41" s="65">
        <f t="shared" si="45"/>
        <v>0</v>
      </c>
      <c r="CW41" s="65">
        <f t="shared" si="45"/>
        <v>0</v>
      </c>
      <c r="CX41" s="65">
        <f t="shared" si="45"/>
        <v>0</v>
      </c>
      <c r="CY41" s="65">
        <f t="shared" si="45"/>
        <v>0</v>
      </c>
      <c r="CZ41" s="65">
        <f t="shared" si="45"/>
        <v>0</v>
      </c>
      <c r="DA41" s="65">
        <f t="shared" si="45"/>
        <v>0</v>
      </c>
      <c r="DB41" s="65">
        <f t="shared" si="45"/>
        <v>0</v>
      </c>
      <c r="DC41" s="64" t="s">
        <v>118</v>
      </c>
      <c r="DD41" s="67">
        <f t="shared" si="4"/>
        <v>0</v>
      </c>
      <c r="DE41" s="60">
        <f t="shared" si="5"/>
        <v>0</v>
      </c>
    </row>
    <row r="42" spans="1:110" s="27" customFormat="1" ht="94.5" x14ac:dyDescent="0.25">
      <c r="A42" s="62" t="s">
        <v>157</v>
      </c>
      <c r="B42" s="63" t="s">
        <v>158</v>
      </c>
      <c r="C42" s="64" t="s">
        <v>117</v>
      </c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8" t="s">
        <v>118</v>
      </c>
      <c r="O42" s="68" t="s">
        <v>118</v>
      </c>
      <c r="P42" s="68" t="s">
        <v>118</v>
      </c>
      <c r="Q42" s="65" t="s">
        <v>118</v>
      </c>
      <c r="R42" s="65"/>
      <c r="S42" s="65">
        <v>0</v>
      </c>
      <c r="T42" s="65">
        <v>0</v>
      </c>
      <c r="U42" s="66" t="s">
        <v>118</v>
      </c>
      <c r="V42" s="65"/>
      <c r="W42" s="65">
        <v>0</v>
      </c>
      <c r="X42" s="65">
        <v>0</v>
      </c>
      <c r="Y42" s="65" t="s">
        <v>118</v>
      </c>
      <c r="Z42" s="65">
        <v>0</v>
      </c>
      <c r="AA42" s="65">
        <v>0</v>
      </c>
      <c r="AB42" s="65">
        <v>0</v>
      </c>
      <c r="AC42" s="65">
        <v>0</v>
      </c>
      <c r="AD42" s="65">
        <v>0</v>
      </c>
      <c r="AE42" s="65">
        <v>0</v>
      </c>
      <c r="AF42" s="65">
        <v>0</v>
      </c>
      <c r="AG42" s="65">
        <f>SUM(AA42,AJ42,AP42,AZ42,BJ42)</f>
        <v>0</v>
      </c>
      <c r="AH42" s="65">
        <f>SUM(AK42,AU42,BE42,BO42,BY42,CI42)</f>
        <v>0</v>
      </c>
      <c r="AI42" s="65">
        <f>SUM(BO42,BY42,CI42)</f>
        <v>0</v>
      </c>
      <c r="AJ42" s="65">
        <f>SUM(BT42,CD42,CN42)</f>
        <v>0</v>
      </c>
      <c r="AK42" s="65">
        <f>SUM(AL42:AO42)</f>
        <v>0</v>
      </c>
      <c r="AL42" s="65">
        <v>0</v>
      </c>
      <c r="AM42" s="65">
        <v>0</v>
      </c>
      <c r="AN42" s="65">
        <v>0</v>
      </c>
      <c r="AO42" s="65">
        <v>0</v>
      </c>
      <c r="AP42" s="65">
        <f>SUM(AQ42:AT42)</f>
        <v>0</v>
      </c>
      <c r="AQ42" s="65">
        <v>0</v>
      </c>
      <c r="AR42" s="65">
        <v>0</v>
      </c>
      <c r="AS42" s="65">
        <v>0</v>
      </c>
      <c r="AT42" s="65">
        <v>0</v>
      </c>
      <c r="AU42" s="65">
        <f>SUM(AV42:AY42)</f>
        <v>0</v>
      </c>
      <c r="AV42" s="65">
        <v>0</v>
      </c>
      <c r="AW42" s="65">
        <v>0</v>
      </c>
      <c r="AX42" s="65">
        <v>0</v>
      </c>
      <c r="AY42" s="65">
        <v>0</v>
      </c>
      <c r="AZ42" s="65">
        <f>SUM(BA42:BD42)</f>
        <v>0</v>
      </c>
      <c r="BA42" s="65">
        <v>0</v>
      </c>
      <c r="BB42" s="65">
        <v>0</v>
      </c>
      <c r="BC42" s="65">
        <v>0</v>
      </c>
      <c r="BD42" s="65">
        <v>0</v>
      </c>
      <c r="BE42" s="65">
        <f>SUM(BF42:BI42)</f>
        <v>0</v>
      </c>
      <c r="BF42" s="65">
        <v>0</v>
      </c>
      <c r="BG42" s="65">
        <v>0</v>
      </c>
      <c r="BH42" s="65">
        <v>0</v>
      </c>
      <c r="BI42" s="65">
        <v>0</v>
      </c>
      <c r="BJ42" s="65">
        <f>SUM(BK42:BN42)</f>
        <v>0</v>
      </c>
      <c r="BK42" s="65">
        <v>0</v>
      </c>
      <c r="BL42" s="65">
        <v>0</v>
      </c>
      <c r="BM42" s="65">
        <v>0</v>
      </c>
      <c r="BN42" s="65">
        <v>0</v>
      </c>
      <c r="BO42" s="65">
        <f>SUM(BP42:BS42)</f>
        <v>0</v>
      </c>
      <c r="BP42" s="65">
        <v>0</v>
      </c>
      <c r="BQ42" s="65">
        <v>0</v>
      </c>
      <c r="BR42" s="65">
        <v>0</v>
      </c>
      <c r="BS42" s="65">
        <v>0</v>
      </c>
      <c r="BT42" s="65">
        <f>SUM(BU42:BX42)</f>
        <v>0</v>
      </c>
      <c r="BU42" s="65">
        <v>0</v>
      </c>
      <c r="BV42" s="65">
        <v>0</v>
      </c>
      <c r="BW42" s="65">
        <v>0</v>
      </c>
      <c r="BX42" s="65">
        <v>0</v>
      </c>
      <c r="BY42" s="65">
        <f>SUM(BZ42:CC42)</f>
        <v>0</v>
      </c>
      <c r="BZ42" s="65">
        <v>0</v>
      </c>
      <c r="CA42" s="65">
        <v>0</v>
      </c>
      <c r="CB42" s="65">
        <v>0</v>
      </c>
      <c r="CC42" s="65">
        <v>0</v>
      </c>
      <c r="CD42" s="65">
        <f>SUM(CE42:CH42)</f>
        <v>0</v>
      </c>
      <c r="CE42" s="65">
        <v>0</v>
      </c>
      <c r="CF42" s="65">
        <v>0</v>
      </c>
      <c r="CG42" s="65">
        <v>0</v>
      </c>
      <c r="CH42" s="65">
        <v>0</v>
      </c>
      <c r="CI42" s="65">
        <f>SUM(CJ42:CM42)</f>
        <v>0</v>
      </c>
      <c r="CJ42" s="65">
        <v>0</v>
      </c>
      <c r="CK42" s="65">
        <v>0</v>
      </c>
      <c r="CL42" s="65">
        <v>0</v>
      </c>
      <c r="CM42" s="65">
        <v>0</v>
      </c>
      <c r="CN42" s="65">
        <f>SUM(CO42:CR42)</f>
        <v>0</v>
      </c>
      <c r="CO42" s="65">
        <v>0</v>
      </c>
      <c r="CP42" s="65">
        <v>0</v>
      </c>
      <c r="CQ42" s="65">
        <v>0</v>
      </c>
      <c r="CR42" s="65">
        <v>0</v>
      </c>
      <c r="CS42" s="65">
        <f t="shared" ref="CS42:DB43" si="46">SUM(AU42,BE42,BO42,BY42,CI42)</f>
        <v>0</v>
      </c>
      <c r="CT42" s="65">
        <f t="shared" si="46"/>
        <v>0</v>
      </c>
      <c r="CU42" s="65">
        <f t="shared" si="46"/>
        <v>0</v>
      </c>
      <c r="CV42" s="65">
        <f t="shared" si="46"/>
        <v>0</v>
      </c>
      <c r="CW42" s="65">
        <f t="shared" si="46"/>
        <v>0</v>
      </c>
      <c r="CX42" s="65">
        <f t="shared" si="46"/>
        <v>0</v>
      </c>
      <c r="CY42" s="65">
        <f t="shared" si="46"/>
        <v>0</v>
      </c>
      <c r="CZ42" s="65">
        <f t="shared" si="46"/>
        <v>0</v>
      </c>
      <c r="DA42" s="65">
        <f t="shared" si="46"/>
        <v>0</v>
      </c>
      <c r="DB42" s="65">
        <f t="shared" si="46"/>
        <v>0</v>
      </c>
      <c r="DC42" s="64" t="s">
        <v>118</v>
      </c>
      <c r="DD42" s="67">
        <f t="shared" si="4"/>
        <v>0</v>
      </c>
      <c r="DE42" s="60">
        <f t="shared" si="5"/>
        <v>0</v>
      </c>
    </row>
    <row r="43" spans="1:110" s="27" customFormat="1" ht="94.5" x14ac:dyDescent="0.25">
      <c r="A43" s="62" t="s">
        <v>159</v>
      </c>
      <c r="B43" s="63" t="s">
        <v>160</v>
      </c>
      <c r="C43" s="64" t="s">
        <v>117</v>
      </c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8" t="s">
        <v>118</v>
      </c>
      <c r="O43" s="68" t="s">
        <v>118</v>
      </c>
      <c r="P43" s="68" t="s">
        <v>118</v>
      </c>
      <c r="Q43" s="65" t="s">
        <v>118</v>
      </c>
      <c r="R43" s="65"/>
      <c r="S43" s="65">
        <v>0</v>
      </c>
      <c r="T43" s="65">
        <v>0</v>
      </c>
      <c r="U43" s="66" t="s">
        <v>118</v>
      </c>
      <c r="V43" s="65"/>
      <c r="W43" s="65">
        <v>0</v>
      </c>
      <c r="X43" s="65">
        <v>0</v>
      </c>
      <c r="Y43" s="65" t="s">
        <v>118</v>
      </c>
      <c r="Z43" s="65">
        <v>0</v>
      </c>
      <c r="AA43" s="65">
        <v>0</v>
      </c>
      <c r="AB43" s="65">
        <v>0</v>
      </c>
      <c r="AC43" s="65">
        <v>0</v>
      </c>
      <c r="AD43" s="65">
        <v>0</v>
      </c>
      <c r="AE43" s="65">
        <v>0</v>
      </c>
      <c r="AF43" s="65">
        <v>0</v>
      </c>
      <c r="AG43" s="65">
        <f>SUM(AA43,AJ43,AP43,AZ43,BJ43)</f>
        <v>0</v>
      </c>
      <c r="AH43" s="65">
        <f>SUM(AK43,AU43,BE43,BO43,BY43,CI43)</f>
        <v>0</v>
      </c>
      <c r="AI43" s="65">
        <f>SUM(BO43,BY43,CI43)</f>
        <v>0</v>
      </c>
      <c r="AJ43" s="65">
        <f>SUM(BT43,CD43,CN43)</f>
        <v>0</v>
      </c>
      <c r="AK43" s="65">
        <f>SUM(AL43:AO43)</f>
        <v>0</v>
      </c>
      <c r="AL43" s="65">
        <v>0</v>
      </c>
      <c r="AM43" s="65">
        <v>0</v>
      </c>
      <c r="AN43" s="65">
        <v>0</v>
      </c>
      <c r="AO43" s="65">
        <v>0</v>
      </c>
      <c r="AP43" s="65">
        <f>SUM(AQ43:AT43)</f>
        <v>0</v>
      </c>
      <c r="AQ43" s="65">
        <v>0</v>
      </c>
      <c r="AR43" s="65">
        <v>0</v>
      </c>
      <c r="AS43" s="65">
        <v>0</v>
      </c>
      <c r="AT43" s="65">
        <v>0</v>
      </c>
      <c r="AU43" s="65">
        <f>SUM(AV43:AY43)</f>
        <v>0</v>
      </c>
      <c r="AV43" s="65">
        <v>0</v>
      </c>
      <c r="AW43" s="65">
        <v>0</v>
      </c>
      <c r="AX43" s="65">
        <v>0</v>
      </c>
      <c r="AY43" s="65">
        <v>0</v>
      </c>
      <c r="AZ43" s="65">
        <f>SUM(BA43:BD43)</f>
        <v>0</v>
      </c>
      <c r="BA43" s="65">
        <v>0</v>
      </c>
      <c r="BB43" s="65">
        <v>0</v>
      </c>
      <c r="BC43" s="65">
        <v>0</v>
      </c>
      <c r="BD43" s="65">
        <v>0</v>
      </c>
      <c r="BE43" s="65">
        <f>SUM(BF43:BI43)</f>
        <v>0</v>
      </c>
      <c r="BF43" s="65">
        <v>0</v>
      </c>
      <c r="BG43" s="65">
        <v>0</v>
      </c>
      <c r="BH43" s="65">
        <v>0</v>
      </c>
      <c r="BI43" s="65">
        <v>0</v>
      </c>
      <c r="BJ43" s="65">
        <f>SUM(BK43:BN43)</f>
        <v>0</v>
      </c>
      <c r="BK43" s="65">
        <v>0</v>
      </c>
      <c r="BL43" s="65">
        <v>0</v>
      </c>
      <c r="BM43" s="65">
        <v>0</v>
      </c>
      <c r="BN43" s="65">
        <v>0</v>
      </c>
      <c r="BO43" s="65">
        <f>SUM(BP43:BS43)</f>
        <v>0</v>
      </c>
      <c r="BP43" s="65">
        <v>0</v>
      </c>
      <c r="BQ43" s="65">
        <v>0</v>
      </c>
      <c r="BR43" s="65">
        <v>0</v>
      </c>
      <c r="BS43" s="65">
        <v>0</v>
      </c>
      <c r="BT43" s="65">
        <f>SUM(BU43:BX43)</f>
        <v>0</v>
      </c>
      <c r="BU43" s="65">
        <v>0</v>
      </c>
      <c r="BV43" s="65">
        <v>0</v>
      </c>
      <c r="BW43" s="65">
        <v>0</v>
      </c>
      <c r="BX43" s="65">
        <v>0</v>
      </c>
      <c r="BY43" s="65">
        <f>SUM(BZ43:CC43)</f>
        <v>0</v>
      </c>
      <c r="BZ43" s="65">
        <v>0</v>
      </c>
      <c r="CA43" s="65">
        <v>0</v>
      </c>
      <c r="CB43" s="65">
        <v>0</v>
      </c>
      <c r="CC43" s="65">
        <v>0</v>
      </c>
      <c r="CD43" s="65">
        <f>SUM(CE43:CH43)</f>
        <v>0</v>
      </c>
      <c r="CE43" s="65">
        <v>0</v>
      </c>
      <c r="CF43" s="65">
        <v>0</v>
      </c>
      <c r="CG43" s="65">
        <v>0</v>
      </c>
      <c r="CH43" s="65">
        <v>0</v>
      </c>
      <c r="CI43" s="65">
        <f>SUM(CJ43:CM43)</f>
        <v>0</v>
      </c>
      <c r="CJ43" s="65">
        <v>0</v>
      </c>
      <c r="CK43" s="65">
        <v>0</v>
      </c>
      <c r="CL43" s="65">
        <v>0</v>
      </c>
      <c r="CM43" s="65">
        <v>0</v>
      </c>
      <c r="CN43" s="65">
        <f>SUM(CO43:CR43)</f>
        <v>0</v>
      </c>
      <c r="CO43" s="65">
        <v>0</v>
      </c>
      <c r="CP43" s="65">
        <v>0</v>
      </c>
      <c r="CQ43" s="65">
        <v>0</v>
      </c>
      <c r="CR43" s="65">
        <v>0</v>
      </c>
      <c r="CS43" s="65">
        <f t="shared" si="46"/>
        <v>0</v>
      </c>
      <c r="CT43" s="65">
        <f t="shared" si="46"/>
        <v>0</v>
      </c>
      <c r="CU43" s="65">
        <f t="shared" si="46"/>
        <v>0</v>
      </c>
      <c r="CV43" s="65">
        <f t="shared" si="46"/>
        <v>0</v>
      </c>
      <c r="CW43" s="65">
        <f t="shared" si="46"/>
        <v>0</v>
      </c>
      <c r="CX43" s="65">
        <f t="shared" si="46"/>
        <v>0</v>
      </c>
      <c r="CY43" s="65">
        <f t="shared" si="46"/>
        <v>0</v>
      </c>
      <c r="CZ43" s="65">
        <f t="shared" si="46"/>
        <v>0</v>
      </c>
      <c r="DA43" s="65">
        <f t="shared" si="46"/>
        <v>0</v>
      </c>
      <c r="DB43" s="65">
        <f t="shared" si="46"/>
        <v>0</v>
      </c>
      <c r="DC43" s="64" t="s">
        <v>118</v>
      </c>
      <c r="DD43" s="67">
        <f t="shared" si="4"/>
        <v>0</v>
      </c>
      <c r="DE43" s="60">
        <f t="shared" si="5"/>
        <v>0</v>
      </c>
    </row>
    <row r="44" spans="1:110" s="27" customFormat="1" ht="47.25" x14ac:dyDescent="0.25">
      <c r="A44" s="62" t="s">
        <v>161</v>
      </c>
      <c r="B44" s="63" t="s">
        <v>162</v>
      </c>
      <c r="C44" s="64" t="s">
        <v>117</v>
      </c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 t="s">
        <v>118</v>
      </c>
      <c r="O44" s="64" t="s">
        <v>118</v>
      </c>
      <c r="P44" s="64" t="s">
        <v>118</v>
      </c>
      <c r="Q44" s="65" t="s">
        <v>118</v>
      </c>
      <c r="R44" s="65"/>
      <c r="S44" s="65">
        <f>SUM(S45,S55,S58,S71)</f>
        <v>51.051790238703077</v>
      </c>
      <c r="T44" s="65">
        <f>SUM(T45,T55,T58,T71)</f>
        <v>381.35687308311202</v>
      </c>
      <c r="U44" s="66" t="s">
        <v>118</v>
      </c>
      <c r="V44" s="65">
        <f>SUM(V45,V55,V58,V71)</f>
        <v>0</v>
      </c>
      <c r="W44" s="65">
        <f>SUM(W45,W55,W58,W71)</f>
        <v>51.051790238703077</v>
      </c>
      <c r="X44" s="65">
        <f>SUM(X45,X55,X58,X71)</f>
        <v>381.35687308311202</v>
      </c>
      <c r="Y44" s="65" t="s">
        <v>118</v>
      </c>
      <c r="Z44" s="65">
        <f t="shared" ref="Z44:CK44" si="47">SUM(Z45,Z55,Z58,Z71)</f>
        <v>0</v>
      </c>
      <c r="AA44" s="65">
        <f t="shared" si="47"/>
        <v>0</v>
      </c>
      <c r="AB44" s="65">
        <f t="shared" si="47"/>
        <v>702.3889999999999</v>
      </c>
      <c r="AC44" s="65">
        <f t="shared" si="47"/>
        <v>789.95699999999988</v>
      </c>
      <c r="AD44" s="65">
        <f t="shared" si="47"/>
        <v>681.27688675199988</v>
      </c>
      <c r="AE44" s="65">
        <f t="shared" si="47"/>
        <v>767.27960204647729</v>
      </c>
      <c r="AF44" s="65">
        <f t="shared" si="47"/>
        <v>381.35687308211203</v>
      </c>
      <c r="AG44" s="65">
        <f t="shared" si="47"/>
        <v>211.98333226270398</v>
      </c>
      <c r="AH44" s="65">
        <f t="shared" si="47"/>
        <v>590.49892114547197</v>
      </c>
      <c r="AI44" s="65">
        <f t="shared" si="47"/>
        <v>133.72000068</v>
      </c>
      <c r="AJ44" s="65">
        <f t="shared" si="47"/>
        <v>24.026908364704003</v>
      </c>
      <c r="AK44" s="65">
        <f t="shared" si="47"/>
        <v>0</v>
      </c>
      <c r="AL44" s="65">
        <f t="shared" si="47"/>
        <v>0</v>
      </c>
      <c r="AM44" s="65">
        <f t="shared" si="47"/>
        <v>0</v>
      </c>
      <c r="AN44" s="65">
        <f t="shared" si="47"/>
        <v>0</v>
      </c>
      <c r="AO44" s="65">
        <f t="shared" si="47"/>
        <v>0</v>
      </c>
      <c r="AP44" s="65">
        <f t="shared" si="47"/>
        <v>0</v>
      </c>
      <c r="AQ44" s="65">
        <f t="shared" si="47"/>
        <v>0</v>
      </c>
      <c r="AR44" s="65">
        <f t="shared" si="47"/>
        <v>0</v>
      </c>
      <c r="AS44" s="65">
        <f t="shared" si="47"/>
        <v>0</v>
      </c>
      <c r="AT44" s="65">
        <f t="shared" si="47"/>
        <v>0</v>
      </c>
      <c r="AU44" s="65">
        <f t="shared" si="47"/>
        <v>60.679493086000001</v>
      </c>
      <c r="AV44" s="65">
        <f t="shared" si="47"/>
        <v>0</v>
      </c>
      <c r="AW44" s="65">
        <f t="shared" si="47"/>
        <v>0</v>
      </c>
      <c r="AX44" s="65">
        <f t="shared" si="47"/>
        <v>60.679493086000001</v>
      </c>
      <c r="AY44" s="65">
        <f t="shared" si="47"/>
        <v>0</v>
      </c>
      <c r="AZ44" s="65">
        <f t="shared" si="47"/>
        <v>50.148008560000001</v>
      </c>
      <c r="BA44" s="65">
        <f t="shared" si="47"/>
        <v>0</v>
      </c>
      <c r="BB44" s="65">
        <f t="shared" si="47"/>
        <v>0</v>
      </c>
      <c r="BC44" s="65">
        <f t="shared" si="47"/>
        <v>50.148008560000001</v>
      </c>
      <c r="BD44" s="65">
        <f t="shared" si="47"/>
        <v>0</v>
      </c>
      <c r="BE44" s="65">
        <f t="shared" si="47"/>
        <v>130.18414981000001</v>
      </c>
      <c r="BF44" s="65">
        <f t="shared" si="47"/>
        <v>0</v>
      </c>
      <c r="BG44" s="65">
        <f t="shared" si="47"/>
        <v>0</v>
      </c>
      <c r="BH44" s="65">
        <f t="shared" si="47"/>
        <v>130.18414981000001</v>
      </c>
      <c r="BI44" s="65">
        <f t="shared" si="47"/>
        <v>0</v>
      </c>
      <c r="BJ44" s="65">
        <f t="shared" si="47"/>
        <v>82.693559063999999</v>
      </c>
      <c r="BK44" s="65">
        <f t="shared" si="47"/>
        <v>0</v>
      </c>
      <c r="BL44" s="65">
        <f t="shared" si="47"/>
        <v>0</v>
      </c>
      <c r="BM44" s="65">
        <f t="shared" si="47"/>
        <v>82.693559063999999</v>
      </c>
      <c r="BN44" s="65">
        <f t="shared" si="47"/>
        <v>0</v>
      </c>
      <c r="BO44" s="65">
        <f t="shared" si="47"/>
        <v>30.081768099999998</v>
      </c>
      <c r="BP44" s="65">
        <f t="shared" si="47"/>
        <v>0</v>
      </c>
      <c r="BQ44" s="65">
        <f t="shared" si="47"/>
        <v>0</v>
      </c>
      <c r="BR44" s="65">
        <f t="shared" si="47"/>
        <v>30.081768099999998</v>
      </c>
      <c r="BS44" s="65">
        <f t="shared" si="47"/>
        <v>0</v>
      </c>
      <c r="BT44" s="65">
        <f t="shared" si="47"/>
        <v>28.948765380000001</v>
      </c>
      <c r="BU44" s="65">
        <f t="shared" si="47"/>
        <v>0</v>
      </c>
      <c r="BV44" s="65">
        <f t="shared" si="47"/>
        <v>0</v>
      </c>
      <c r="BW44" s="65">
        <f t="shared" si="47"/>
        <v>28.948765380000001</v>
      </c>
      <c r="BX44" s="65">
        <f t="shared" si="47"/>
        <v>0</v>
      </c>
      <c r="BY44" s="65">
        <f t="shared" si="47"/>
        <v>26.691461406111998</v>
      </c>
      <c r="BZ44" s="65">
        <f t="shared" si="47"/>
        <v>0</v>
      </c>
      <c r="CA44" s="65">
        <f t="shared" si="47"/>
        <v>0</v>
      </c>
      <c r="CB44" s="65">
        <f t="shared" si="47"/>
        <v>26.691461406111998</v>
      </c>
      <c r="CC44" s="65">
        <f t="shared" si="47"/>
        <v>0</v>
      </c>
      <c r="CD44" s="65">
        <f t="shared" si="47"/>
        <v>26.166090894</v>
      </c>
      <c r="CE44" s="65">
        <f t="shared" si="47"/>
        <v>0</v>
      </c>
      <c r="CF44" s="65">
        <f t="shared" si="47"/>
        <v>0</v>
      </c>
      <c r="CG44" s="65">
        <f t="shared" si="47"/>
        <v>26.166090894</v>
      </c>
      <c r="CH44" s="65">
        <f t="shared" si="47"/>
        <v>0</v>
      </c>
      <c r="CI44" s="65">
        <f t="shared" si="47"/>
        <v>133.72000068</v>
      </c>
      <c r="CJ44" s="65">
        <f t="shared" si="47"/>
        <v>0</v>
      </c>
      <c r="CK44" s="65">
        <f t="shared" si="47"/>
        <v>0</v>
      </c>
      <c r="CL44" s="65">
        <f t="shared" ref="CL44:DB44" si="48">SUM(CL45,CL55,CL58,CL71)</f>
        <v>133.72000068</v>
      </c>
      <c r="CM44" s="65">
        <f t="shared" si="48"/>
        <v>0</v>
      </c>
      <c r="CN44" s="65">
        <f t="shared" si="48"/>
        <v>24.026908364704003</v>
      </c>
      <c r="CO44" s="65">
        <f t="shared" si="48"/>
        <v>0</v>
      </c>
      <c r="CP44" s="65">
        <f t="shared" si="48"/>
        <v>0</v>
      </c>
      <c r="CQ44" s="65">
        <f t="shared" si="48"/>
        <v>24.026908364704003</v>
      </c>
      <c r="CR44" s="65">
        <f t="shared" si="48"/>
        <v>0</v>
      </c>
      <c r="CS44" s="65">
        <f t="shared" si="48"/>
        <v>381.35687308211203</v>
      </c>
      <c r="CT44" s="65">
        <f t="shared" si="48"/>
        <v>0</v>
      </c>
      <c r="CU44" s="65">
        <f t="shared" si="48"/>
        <v>0</v>
      </c>
      <c r="CV44" s="65">
        <f t="shared" si="48"/>
        <v>381.35687308211203</v>
      </c>
      <c r="CW44" s="65">
        <f t="shared" si="48"/>
        <v>0</v>
      </c>
      <c r="CX44" s="65">
        <f t="shared" si="48"/>
        <v>211.98333226270398</v>
      </c>
      <c r="CY44" s="65">
        <f t="shared" si="48"/>
        <v>0</v>
      </c>
      <c r="CZ44" s="65">
        <f t="shared" si="48"/>
        <v>0</v>
      </c>
      <c r="DA44" s="65">
        <f t="shared" si="48"/>
        <v>211.98333226270398</v>
      </c>
      <c r="DB44" s="65">
        <f t="shared" si="48"/>
        <v>0</v>
      </c>
      <c r="DC44" s="64" t="s">
        <v>118</v>
      </c>
      <c r="DD44" s="67">
        <f t="shared" si="4"/>
        <v>381.35687308211203</v>
      </c>
      <c r="DE44" s="60">
        <f t="shared" si="5"/>
        <v>270.00540753470403</v>
      </c>
    </row>
    <row r="45" spans="1:110" s="27" customFormat="1" ht="78.75" x14ac:dyDescent="0.25">
      <c r="A45" s="62" t="s">
        <v>163</v>
      </c>
      <c r="B45" s="63" t="s">
        <v>164</v>
      </c>
      <c r="C45" s="64" t="s">
        <v>117</v>
      </c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 t="s">
        <v>118</v>
      </c>
      <c r="O45" s="64" t="s">
        <v>118</v>
      </c>
      <c r="P45" s="64" t="s">
        <v>118</v>
      </c>
      <c r="Q45" s="65" t="s">
        <v>118</v>
      </c>
      <c r="R45" s="65"/>
      <c r="S45" s="65">
        <f>SUM(S46,S47)</f>
        <v>16.830886111111113</v>
      </c>
      <c r="T45" s="65">
        <f>SUM(T46,T47)</f>
        <v>125.72671925000002</v>
      </c>
      <c r="U45" s="66" t="s">
        <v>118</v>
      </c>
      <c r="V45" s="65">
        <f>SUM(V46,V47)</f>
        <v>0</v>
      </c>
      <c r="W45" s="65">
        <f>SUM(W46,W47)</f>
        <v>16.830886111111113</v>
      </c>
      <c r="X45" s="65">
        <f>SUM(X46,X47)</f>
        <v>125.72671925000002</v>
      </c>
      <c r="Y45" s="65" t="s">
        <v>118</v>
      </c>
      <c r="Z45" s="65">
        <f t="shared" ref="Z45:CK45" si="49">SUM(Z46,Z47)</f>
        <v>0</v>
      </c>
      <c r="AA45" s="65">
        <f t="shared" si="49"/>
        <v>0</v>
      </c>
      <c r="AB45" s="65">
        <f t="shared" si="49"/>
        <v>193.416</v>
      </c>
      <c r="AC45" s="65">
        <f t="shared" si="49"/>
        <v>214.20300000000003</v>
      </c>
      <c r="AD45" s="65">
        <f t="shared" si="49"/>
        <v>172.30388675199998</v>
      </c>
      <c r="AE45" s="65">
        <f t="shared" si="49"/>
        <v>191.52560204647733</v>
      </c>
      <c r="AF45" s="65">
        <f t="shared" si="49"/>
        <v>125.72671925000002</v>
      </c>
      <c r="AG45" s="65">
        <f t="shared" si="49"/>
        <v>80.477101790703998</v>
      </c>
      <c r="AH45" s="65">
        <f t="shared" si="49"/>
        <v>181.48767710799999</v>
      </c>
      <c r="AI45" s="65">
        <f t="shared" si="49"/>
        <v>34.574492960000001</v>
      </c>
      <c r="AJ45" s="65">
        <f t="shared" si="49"/>
        <v>6.0671076047040016</v>
      </c>
      <c r="AK45" s="65">
        <f t="shared" si="49"/>
        <v>0</v>
      </c>
      <c r="AL45" s="65">
        <f t="shared" si="49"/>
        <v>0</v>
      </c>
      <c r="AM45" s="65">
        <f t="shared" si="49"/>
        <v>0</v>
      </c>
      <c r="AN45" s="65">
        <f t="shared" si="49"/>
        <v>0</v>
      </c>
      <c r="AO45" s="65">
        <f t="shared" si="49"/>
        <v>0</v>
      </c>
      <c r="AP45" s="65">
        <f t="shared" si="49"/>
        <v>0</v>
      </c>
      <c r="AQ45" s="65">
        <f t="shared" si="49"/>
        <v>0</v>
      </c>
      <c r="AR45" s="65">
        <f t="shared" si="49"/>
        <v>0</v>
      </c>
      <c r="AS45" s="65">
        <f t="shared" si="49"/>
        <v>0</v>
      </c>
      <c r="AT45" s="65">
        <f t="shared" si="49"/>
        <v>0</v>
      </c>
      <c r="AU45" s="65">
        <f t="shared" si="49"/>
        <v>40.645207730000003</v>
      </c>
      <c r="AV45" s="65">
        <f t="shared" si="49"/>
        <v>0</v>
      </c>
      <c r="AW45" s="65">
        <f t="shared" si="49"/>
        <v>0</v>
      </c>
      <c r="AX45" s="65">
        <f t="shared" si="49"/>
        <v>40.645207730000003</v>
      </c>
      <c r="AY45" s="65">
        <f t="shared" si="49"/>
        <v>0</v>
      </c>
      <c r="AZ45" s="65">
        <f t="shared" si="49"/>
        <v>31.539080330000001</v>
      </c>
      <c r="BA45" s="65">
        <f t="shared" si="49"/>
        <v>0</v>
      </c>
      <c r="BB45" s="65">
        <f t="shared" si="49"/>
        <v>0</v>
      </c>
      <c r="BC45" s="65">
        <f t="shared" si="49"/>
        <v>31.539080330000001</v>
      </c>
      <c r="BD45" s="65">
        <f t="shared" si="49"/>
        <v>0</v>
      </c>
      <c r="BE45" s="65">
        <f t="shared" si="49"/>
        <v>40.315482959999997</v>
      </c>
      <c r="BF45" s="65">
        <f t="shared" si="49"/>
        <v>0</v>
      </c>
      <c r="BG45" s="65">
        <f t="shared" si="49"/>
        <v>0</v>
      </c>
      <c r="BH45" s="65">
        <f t="shared" si="49"/>
        <v>40.315482959999997</v>
      </c>
      <c r="BI45" s="65">
        <f t="shared" si="49"/>
        <v>0</v>
      </c>
      <c r="BJ45" s="65">
        <f t="shared" si="49"/>
        <v>33.492287013999999</v>
      </c>
      <c r="BK45" s="65">
        <f t="shared" si="49"/>
        <v>0</v>
      </c>
      <c r="BL45" s="65">
        <f t="shared" si="49"/>
        <v>0</v>
      </c>
      <c r="BM45" s="65">
        <f t="shared" si="49"/>
        <v>33.492287013999999</v>
      </c>
      <c r="BN45" s="65">
        <f t="shared" si="49"/>
        <v>0</v>
      </c>
      <c r="BO45" s="65">
        <f t="shared" si="49"/>
        <v>10.1915356</v>
      </c>
      <c r="BP45" s="65">
        <f t="shared" si="49"/>
        <v>0</v>
      </c>
      <c r="BQ45" s="65">
        <f t="shared" si="49"/>
        <v>0</v>
      </c>
      <c r="BR45" s="65">
        <f t="shared" si="49"/>
        <v>10.1915356</v>
      </c>
      <c r="BS45" s="65">
        <f t="shared" si="49"/>
        <v>0</v>
      </c>
      <c r="BT45" s="65">
        <f t="shared" si="49"/>
        <v>9.3786268419999992</v>
      </c>
      <c r="BU45" s="65">
        <f t="shared" si="49"/>
        <v>0</v>
      </c>
      <c r="BV45" s="65">
        <f t="shared" si="49"/>
        <v>0</v>
      </c>
      <c r="BW45" s="65">
        <f t="shared" si="49"/>
        <v>9.3786268419999992</v>
      </c>
      <c r="BX45" s="65">
        <f t="shared" si="49"/>
        <v>0</v>
      </c>
      <c r="BY45" s="65">
        <f t="shared" si="49"/>
        <v>0</v>
      </c>
      <c r="BZ45" s="65">
        <f t="shared" si="49"/>
        <v>0</v>
      </c>
      <c r="CA45" s="65">
        <f t="shared" si="49"/>
        <v>0</v>
      </c>
      <c r="CB45" s="65">
        <f t="shared" si="49"/>
        <v>0</v>
      </c>
      <c r="CC45" s="65">
        <f t="shared" si="49"/>
        <v>0</v>
      </c>
      <c r="CD45" s="65">
        <f t="shared" si="49"/>
        <v>0</v>
      </c>
      <c r="CE45" s="65">
        <f t="shared" si="49"/>
        <v>0</v>
      </c>
      <c r="CF45" s="65">
        <f t="shared" si="49"/>
        <v>0</v>
      </c>
      <c r="CG45" s="65">
        <f t="shared" si="49"/>
        <v>0</v>
      </c>
      <c r="CH45" s="65">
        <f t="shared" si="49"/>
        <v>0</v>
      </c>
      <c r="CI45" s="65">
        <f t="shared" si="49"/>
        <v>34.574492960000001</v>
      </c>
      <c r="CJ45" s="65">
        <f t="shared" si="49"/>
        <v>0</v>
      </c>
      <c r="CK45" s="65">
        <f t="shared" si="49"/>
        <v>0</v>
      </c>
      <c r="CL45" s="65">
        <f t="shared" ref="CL45:DB45" si="50">SUM(CL46,CL47)</f>
        <v>34.574492960000001</v>
      </c>
      <c r="CM45" s="65">
        <f t="shared" si="50"/>
        <v>0</v>
      </c>
      <c r="CN45" s="65">
        <f t="shared" si="50"/>
        <v>6.0671076047040016</v>
      </c>
      <c r="CO45" s="65">
        <f t="shared" si="50"/>
        <v>0</v>
      </c>
      <c r="CP45" s="65">
        <f t="shared" si="50"/>
        <v>0</v>
      </c>
      <c r="CQ45" s="65">
        <f t="shared" si="50"/>
        <v>6.0671076047040016</v>
      </c>
      <c r="CR45" s="65">
        <f t="shared" si="50"/>
        <v>0</v>
      </c>
      <c r="CS45" s="65">
        <f t="shared" si="50"/>
        <v>125.72671925000002</v>
      </c>
      <c r="CT45" s="65">
        <f t="shared" si="50"/>
        <v>0</v>
      </c>
      <c r="CU45" s="65">
        <f t="shared" si="50"/>
        <v>0</v>
      </c>
      <c r="CV45" s="65">
        <f t="shared" si="50"/>
        <v>125.72671925000002</v>
      </c>
      <c r="CW45" s="65">
        <f t="shared" si="50"/>
        <v>0</v>
      </c>
      <c r="CX45" s="65">
        <f t="shared" si="50"/>
        <v>80.477101790703998</v>
      </c>
      <c r="CY45" s="65">
        <f t="shared" si="50"/>
        <v>0</v>
      </c>
      <c r="CZ45" s="65">
        <f t="shared" si="50"/>
        <v>0</v>
      </c>
      <c r="DA45" s="65">
        <f t="shared" si="50"/>
        <v>80.477101790703998</v>
      </c>
      <c r="DB45" s="65">
        <f t="shared" si="50"/>
        <v>0</v>
      </c>
      <c r="DC45" s="64" t="s">
        <v>118</v>
      </c>
      <c r="DD45" s="67">
        <f t="shared" si="4"/>
        <v>125.72671925</v>
      </c>
      <c r="DE45" s="60">
        <f t="shared" si="5"/>
        <v>96.406425136704016</v>
      </c>
    </row>
    <row r="46" spans="1:110" s="27" customFormat="1" ht="31.5" x14ac:dyDescent="0.25">
      <c r="A46" s="62" t="s">
        <v>165</v>
      </c>
      <c r="B46" s="63" t="s">
        <v>166</v>
      </c>
      <c r="C46" s="64" t="s">
        <v>117</v>
      </c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 t="s">
        <v>118</v>
      </c>
      <c r="O46" s="64" t="s">
        <v>118</v>
      </c>
      <c r="P46" s="64" t="s">
        <v>118</v>
      </c>
      <c r="Q46" s="65" t="s">
        <v>118</v>
      </c>
      <c r="R46" s="65" t="s">
        <v>118</v>
      </c>
      <c r="S46" s="65" t="s">
        <v>118</v>
      </c>
      <c r="T46" s="65" t="s">
        <v>118</v>
      </c>
      <c r="U46" s="66" t="s">
        <v>118</v>
      </c>
      <c r="V46" s="65" t="s">
        <v>118</v>
      </c>
      <c r="W46" s="65" t="s">
        <v>118</v>
      </c>
      <c r="X46" s="65" t="s">
        <v>118</v>
      </c>
      <c r="Y46" s="65" t="s">
        <v>118</v>
      </c>
      <c r="Z46" s="65" t="s">
        <v>118</v>
      </c>
      <c r="AA46" s="65" t="s">
        <v>118</v>
      </c>
      <c r="AB46" s="65" t="s">
        <v>118</v>
      </c>
      <c r="AC46" s="65" t="s">
        <v>118</v>
      </c>
      <c r="AD46" s="65" t="s">
        <v>118</v>
      </c>
      <c r="AE46" s="65" t="s">
        <v>118</v>
      </c>
      <c r="AF46" s="65" t="s">
        <v>118</v>
      </c>
      <c r="AG46" s="65" t="s">
        <v>118</v>
      </c>
      <c r="AH46" s="65" t="s">
        <v>118</v>
      </c>
      <c r="AI46" s="65" t="s">
        <v>118</v>
      </c>
      <c r="AJ46" s="65" t="s">
        <v>118</v>
      </c>
      <c r="AK46" s="65" t="s">
        <v>118</v>
      </c>
      <c r="AL46" s="65" t="s">
        <v>118</v>
      </c>
      <c r="AM46" s="65" t="s">
        <v>118</v>
      </c>
      <c r="AN46" s="65" t="s">
        <v>118</v>
      </c>
      <c r="AO46" s="65" t="s">
        <v>118</v>
      </c>
      <c r="AP46" s="65" t="s">
        <v>118</v>
      </c>
      <c r="AQ46" s="65" t="s">
        <v>118</v>
      </c>
      <c r="AR46" s="65" t="s">
        <v>118</v>
      </c>
      <c r="AS46" s="65" t="s">
        <v>118</v>
      </c>
      <c r="AT46" s="65" t="s">
        <v>118</v>
      </c>
      <c r="AU46" s="65" t="s">
        <v>118</v>
      </c>
      <c r="AV46" s="65" t="s">
        <v>118</v>
      </c>
      <c r="AW46" s="65" t="s">
        <v>118</v>
      </c>
      <c r="AX46" s="65" t="s">
        <v>118</v>
      </c>
      <c r="AY46" s="65" t="s">
        <v>118</v>
      </c>
      <c r="AZ46" s="65" t="s">
        <v>118</v>
      </c>
      <c r="BA46" s="65" t="s">
        <v>118</v>
      </c>
      <c r="BB46" s="65" t="s">
        <v>118</v>
      </c>
      <c r="BC46" s="65" t="s">
        <v>118</v>
      </c>
      <c r="BD46" s="65" t="s">
        <v>118</v>
      </c>
      <c r="BE46" s="65" t="s">
        <v>118</v>
      </c>
      <c r="BF46" s="65" t="s">
        <v>118</v>
      </c>
      <c r="BG46" s="65" t="s">
        <v>118</v>
      </c>
      <c r="BH46" s="65" t="s">
        <v>118</v>
      </c>
      <c r="BI46" s="65" t="s">
        <v>118</v>
      </c>
      <c r="BJ46" s="65" t="s">
        <v>118</v>
      </c>
      <c r="BK46" s="65" t="s">
        <v>118</v>
      </c>
      <c r="BL46" s="65" t="s">
        <v>118</v>
      </c>
      <c r="BM46" s="65" t="s">
        <v>118</v>
      </c>
      <c r="BN46" s="65" t="s">
        <v>118</v>
      </c>
      <c r="BO46" s="65" t="s">
        <v>118</v>
      </c>
      <c r="BP46" s="65" t="s">
        <v>118</v>
      </c>
      <c r="BQ46" s="65" t="s">
        <v>118</v>
      </c>
      <c r="BR46" s="65" t="s">
        <v>118</v>
      </c>
      <c r="BS46" s="65" t="s">
        <v>118</v>
      </c>
      <c r="BT46" s="65" t="s">
        <v>118</v>
      </c>
      <c r="BU46" s="65" t="s">
        <v>118</v>
      </c>
      <c r="BV46" s="65" t="s">
        <v>118</v>
      </c>
      <c r="BW46" s="65" t="s">
        <v>118</v>
      </c>
      <c r="BX46" s="65" t="s">
        <v>118</v>
      </c>
      <c r="BY46" s="65" t="s">
        <v>118</v>
      </c>
      <c r="BZ46" s="65" t="s">
        <v>118</v>
      </c>
      <c r="CA46" s="65" t="s">
        <v>118</v>
      </c>
      <c r="CB46" s="65" t="s">
        <v>118</v>
      </c>
      <c r="CC46" s="65" t="s">
        <v>118</v>
      </c>
      <c r="CD46" s="65" t="s">
        <v>118</v>
      </c>
      <c r="CE46" s="65" t="s">
        <v>118</v>
      </c>
      <c r="CF46" s="65" t="s">
        <v>118</v>
      </c>
      <c r="CG46" s="65" t="s">
        <v>118</v>
      </c>
      <c r="CH46" s="65" t="s">
        <v>118</v>
      </c>
      <c r="CI46" s="65" t="s">
        <v>118</v>
      </c>
      <c r="CJ46" s="65" t="s">
        <v>118</v>
      </c>
      <c r="CK46" s="65" t="s">
        <v>118</v>
      </c>
      <c r="CL46" s="65" t="s">
        <v>118</v>
      </c>
      <c r="CM46" s="65" t="s">
        <v>118</v>
      </c>
      <c r="CN46" s="65" t="s">
        <v>118</v>
      </c>
      <c r="CO46" s="65" t="s">
        <v>118</v>
      </c>
      <c r="CP46" s="65" t="s">
        <v>118</v>
      </c>
      <c r="CQ46" s="65" t="s">
        <v>118</v>
      </c>
      <c r="CR46" s="65" t="s">
        <v>118</v>
      </c>
      <c r="CS46" s="65" t="s">
        <v>118</v>
      </c>
      <c r="CT46" s="65" t="s">
        <v>118</v>
      </c>
      <c r="CU46" s="65" t="s">
        <v>118</v>
      </c>
      <c r="CV46" s="65" t="s">
        <v>118</v>
      </c>
      <c r="CW46" s="65" t="s">
        <v>118</v>
      </c>
      <c r="CX46" s="65" t="s">
        <v>118</v>
      </c>
      <c r="CY46" s="65" t="s">
        <v>118</v>
      </c>
      <c r="CZ46" s="65" t="s">
        <v>118</v>
      </c>
      <c r="DA46" s="65" t="s">
        <v>118</v>
      </c>
      <c r="DB46" s="65" t="s">
        <v>118</v>
      </c>
      <c r="DC46" s="64" t="s">
        <v>118</v>
      </c>
      <c r="DD46" s="67">
        <f t="shared" si="4"/>
        <v>0</v>
      </c>
      <c r="DE46" s="60">
        <f t="shared" si="5"/>
        <v>0</v>
      </c>
    </row>
    <row r="47" spans="1:110" s="27" customFormat="1" ht="3" customHeight="1" x14ac:dyDescent="0.25">
      <c r="A47" s="62" t="s">
        <v>167</v>
      </c>
      <c r="B47" s="63" t="s">
        <v>168</v>
      </c>
      <c r="C47" s="64" t="s">
        <v>117</v>
      </c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 t="s">
        <v>118</v>
      </c>
      <c r="O47" s="64" t="s">
        <v>118</v>
      </c>
      <c r="P47" s="64" t="s">
        <v>118</v>
      </c>
      <c r="Q47" s="65" t="s">
        <v>118</v>
      </c>
      <c r="R47" s="69"/>
      <c r="S47" s="70">
        <f>SUM(S48:S54)</f>
        <v>16.830886111111113</v>
      </c>
      <c r="T47" s="70">
        <f>SUM(T48:T54)</f>
        <v>125.72671925000002</v>
      </c>
      <c r="U47" s="66" t="s">
        <v>118</v>
      </c>
      <c r="V47" s="70">
        <f>SUM(V48:V54)</f>
        <v>0</v>
      </c>
      <c r="W47" s="70">
        <f>SUM(W48:W54)</f>
        <v>16.830886111111113</v>
      </c>
      <c r="X47" s="70">
        <f>SUM(X48:X54)</f>
        <v>125.72671925000002</v>
      </c>
      <c r="Y47" s="65" t="s">
        <v>118</v>
      </c>
      <c r="Z47" s="70">
        <f t="shared" ref="Z47:CK47" si="51">SUM(Z48:Z54)</f>
        <v>0</v>
      </c>
      <c r="AA47" s="70">
        <f t="shared" si="51"/>
        <v>0</v>
      </c>
      <c r="AB47" s="70">
        <f t="shared" si="51"/>
        <v>193.416</v>
      </c>
      <c r="AC47" s="70">
        <f t="shared" si="51"/>
        <v>214.20300000000003</v>
      </c>
      <c r="AD47" s="70">
        <f t="shared" si="51"/>
        <v>172.30388675199998</v>
      </c>
      <c r="AE47" s="70">
        <f t="shared" si="51"/>
        <v>191.52560204647733</v>
      </c>
      <c r="AF47" s="70">
        <f t="shared" si="51"/>
        <v>125.72671925000002</v>
      </c>
      <c r="AG47" s="70">
        <f t="shared" si="51"/>
        <v>80.477101790703998</v>
      </c>
      <c r="AH47" s="70">
        <f t="shared" si="51"/>
        <v>181.48767710799999</v>
      </c>
      <c r="AI47" s="70">
        <f t="shared" si="51"/>
        <v>34.574492960000001</v>
      </c>
      <c r="AJ47" s="70">
        <f t="shared" si="51"/>
        <v>6.0671076047040016</v>
      </c>
      <c r="AK47" s="70">
        <f t="shared" si="51"/>
        <v>0</v>
      </c>
      <c r="AL47" s="70">
        <f t="shared" si="51"/>
        <v>0</v>
      </c>
      <c r="AM47" s="70">
        <f t="shared" si="51"/>
        <v>0</v>
      </c>
      <c r="AN47" s="70">
        <f t="shared" si="51"/>
        <v>0</v>
      </c>
      <c r="AO47" s="70">
        <f t="shared" si="51"/>
        <v>0</v>
      </c>
      <c r="AP47" s="70">
        <f t="shared" si="51"/>
        <v>0</v>
      </c>
      <c r="AQ47" s="70">
        <f t="shared" si="51"/>
        <v>0</v>
      </c>
      <c r="AR47" s="70">
        <f t="shared" si="51"/>
        <v>0</v>
      </c>
      <c r="AS47" s="70">
        <f t="shared" si="51"/>
        <v>0</v>
      </c>
      <c r="AT47" s="70">
        <f t="shared" si="51"/>
        <v>0</v>
      </c>
      <c r="AU47" s="70">
        <f t="shared" si="51"/>
        <v>40.645207730000003</v>
      </c>
      <c r="AV47" s="70">
        <f t="shared" si="51"/>
        <v>0</v>
      </c>
      <c r="AW47" s="70">
        <f t="shared" si="51"/>
        <v>0</v>
      </c>
      <c r="AX47" s="70">
        <f t="shared" si="51"/>
        <v>40.645207730000003</v>
      </c>
      <c r="AY47" s="70">
        <f t="shared" si="51"/>
        <v>0</v>
      </c>
      <c r="AZ47" s="70">
        <f t="shared" si="51"/>
        <v>31.539080330000001</v>
      </c>
      <c r="BA47" s="70">
        <f t="shared" si="51"/>
        <v>0</v>
      </c>
      <c r="BB47" s="70">
        <f t="shared" si="51"/>
        <v>0</v>
      </c>
      <c r="BC47" s="70">
        <f t="shared" si="51"/>
        <v>31.539080330000001</v>
      </c>
      <c r="BD47" s="70">
        <f t="shared" si="51"/>
        <v>0</v>
      </c>
      <c r="BE47" s="70">
        <f t="shared" si="51"/>
        <v>40.315482959999997</v>
      </c>
      <c r="BF47" s="70">
        <f t="shared" si="51"/>
        <v>0</v>
      </c>
      <c r="BG47" s="70">
        <f t="shared" si="51"/>
        <v>0</v>
      </c>
      <c r="BH47" s="70">
        <f t="shared" si="51"/>
        <v>40.315482959999997</v>
      </c>
      <c r="BI47" s="70">
        <f t="shared" si="51"/>
        <v>0</v>
      </c>
      <c r="BJ47" s="70">
        <f t="shared" si="51"/>
        <v>33.492287013999999</v>
      </c>
      <c r="BK47" s="70">
        <f t="shared" si="51"/>
        <v>0</v>
      </c>
      <c r="BL47" s="70">
        <f t="shared" si="51"/>
        <v>0</v>
      </c>
      <c r="BM47" s="70">
        <f t="shared" si="51"/>
        <v>33.492287013999999</v>
      </c>
      <c r="BN47" s="70">
        <f t="shared" si="51"/>
        <v>0</v>
      </c>
      <c r="BO47" s="70">
        <f t="shared" si="51"/>
        <v>10.1915356</v>
      </c>
      <c r="BP47" s="70">
        <f t="shared" si="51"/>
        <v>0</v>
      </c>
      <c r="BQ47" s="70">
        <f t="shared" si="51"/>
        <v>0</v>
      </c>
      <c r="BR47" s="70">
        <f t="shared" si="51"/>
        <v>10.1915356</v>
      </c>
      <c r="BS47" s="70">
        <f t="shared" si="51"/>
        <v>0</v>
      </c>
      <c r="BT47" s="70">
        <f t="shared" si="51"/>
        <v>9.3786268419999992</v>
      </c>
      <c r="BU47" s="70">
        <f t="shared" si="51"/>
        <v>0</v>
      </c>
      <c r="BV47" s="70">
        <f t="shared" si="51"/>
        <v>0</v>
      </c>
      <c r="BW47" s="70">
        <f t="shared" si="51"/>
        <v>9.3786268419999992</v>
      </c>
      <c r="BX47" s="70">
        <f t="shared" si="51"/>
        <v>0</v>
      </c>
      <c r="BY47" s="70">
        <f t="shared" si="51"/>
        <v>0</v>
      </c>
      <c r="BZ47" s="70">
        <f t="shared" si="51"/>
        <v>0</v>
      </c>
      <c r="CA47" s="70">
        <f t="shared" si="51"/>
        <v>0</v>
      </c>
      <c r="CB47" s="70">
        <f t="shared" si="51"/>
        <v>0</v>
      </c>
      <c r="CC47" s="70">
        <f t="shared" si="51"/>
        <v>0</v>
      </c>
      <c r="CD47" s="70">
        <f t="shared" si="51"/>
        <v>0</v>
      </c>
      <c r="CE47" s="70">
        <f t="shared" si="51"/>
        <v>0</v>
      </c>
      <c r="CF47" s="70">
        <f t="shared" si="51"/>
        <v>0</v>
      </c>
      <c r="CG47" s="70">
        <f t="shared" si="51"/>
        <v>0</v>
      </c>
      <c r="CH47" s="70">
        <f t="shared" si="51"/>
        <v>0</v>
      </c>
      <c r="CI47" s="70">
        <f t="shared" si="51"/>
        <v>34.574492960000001</v>
      </c>
      <c r="CJ47" s="70">
        <f t="shared" si="51"/>
        <v>0</v>
      </c>
      <c r="CK47" s="70">
        <f t="shared" si="51"/>
        <v>0</v>
      </c>
      <c r="CL47" s="70">
        <f t="shared" ref="CL47:DB47" si="52">SUM(CL48:CL54)</f>
        <v>34.574492960000001</v>
      </c>
      <c r="CM47" s="70">
        <f t="shared" si="52"/>
        <v>0</v>
      </c>
      <c r="CN47" s="70">
        <f t="shared" si="52"/>
        <v>6.0671076047040016</v>
      </c>
      <c r="CO47" s="70">
        <f t="shared" si="52"/>
        <v>0</v>
      </c>
      <c r="CP47" s="70">
        <f t="shared" si="52"/>
        <v>0</v>
      </c>
      <c r="CQ47" s="70">
        <f t="shared" si="52"/>
        <v>6.0671076047040016</v>
      </c>
      <c r="CR47" s="70">
        <f t="shared" si="52"/>
        <v>0</v>
      </c>
      <c r="CS47" s="70">
        <f t="shared" si="52"/>
        <v>125.72671925000002</v>
      </c>
      <c r="CT47" s="70">
        <f t="shared" si="52"/>
        <v>0</v>
      </c>
      <c r="CU47" s="70">
        <f t="shared" si="52"/>
        <v>0</v>
      </c>
      <c r="CV47" s="70">
        <f t="shared" si="52"/>
        <v>125.72671925000002</v>
      </c>
      <c r="CW47" s="70">
        <f t="shared" si="52"/>
        <v>0</v>
      </c>
      <c r="CX47" s="70">
        <f t="shared" si="52"/>
        <v>80.477101790703998</v>
      </c>
      <c r="CY47" s="70">
        <f t="shared" si="52"/>
        <v>0</v>
      </c>
      <c r="CZ47" s="70">
        <f t="shared" si="52"/>
        <v>0</v>
      </c>
      <c r="DA47" s="70">
        <f t="shared" si="52"/>
        <v>80.477101790703998</v>
      </c>
      <c r="DB47" s="70">
        <f t="shared" si="52"/>
        <v>0</v>
      </c>
      <c r="DC47" s="64" t="s">
        <v>118</v>
      </c>
      <c r="DD47" s="67">
        <f t="shared" si="4"/>
        <v>125.72671925</v>
      </c>
      <c r="DE47" s="60">
        <f t="shared" si="5"/>
        <v>96.406425136704016</v>
      </c>
    </row>
    <row r="48" spans="1:110" ht="31.5" x14ac:dyDescent="0.25">
      <c r="A48" s="62" t="s">
        <v>167</v>
      </c>
      <c r="B48" s="63" t="s">
        <v>169</v>
      </c>
      <c r="C48" s="64" t="s">
        <v>170</v>
      </c>
      <c r="D48" s="64" t="s">
        <v>171</v>
      </c>
      <c r="E48" s="64">
        <v>0</v>
      </c>
      <c r="F48" s="64">
        <v>0</v>
      </c>
      <c r="G48" s="64">
        <v>0</v>
      </c>
      <c r="H48" s="64">
        <v>0</v>
      </c>
      <c r="I48" s="64">
        <v>0</v>
      </c>
      <c r="J48" s="64">
        <v>6</v>
      </c>
      <c r="K48" s="64">
        <v>0</v>
      </c>
      <c r="L48" s="64">
        <v>0</v>
      </c>
      <c r="M48" s="64">
        <v>27</v>
      </c>
      <c r="N48" s="64" t="s">
        <v>172</v>
      </c>
      <c r="O48" s="64">
        <v>2020</v>
      </c>
      <c r="P48" s="64">
        <v>2021</v>
      </c>
      <c r="Q48" s="71">
        <f t="shared" ref="Q48:Q53" si="53">P48</f>
        <v>2021</v>
      </c>
      <c r="R48" s="65"/>
      <c r="S48" s="65">
        <v>1.3772422302543508</v>
      </c>
      <c r="T48" s="65">
        <v>10.28799946</v>
      </c>
      <c r="U48" s="66">
        <v>43435</v>
      </c>
      <c r="V48" s="65"/>
      <c r="W48" s="65">
        <f t="shared" ref="W48:W51" si="54">X48/7.47</f>
        <v>1.3772422302543508</v>
      </c>
      <c r="X48" s="65">
        <f t="shared" ref="X48:X51" si="55">DE48</f>
        <v>10.28799946</v>
      </c>
      <c r="Y48" s="66">
        <v>43435</v>
      </c>
      <c r="Z48" s="65">
        <v>0</v>
      </c>
      <c r="AA48" s="65">
        <v>0</v>
      </c>
      <c r="AB48" s="65">
        <f>14174/1000</f>
        <v>14.173999999999999</v>
      </c>
      <c r="AC48" s="65">
        <f>14797/1000</f>
        <v>14.797000000000001</v>
      </c>
      <c r="AD48" s="65">
        <f>AB48</f>
        <v>14.173999999999999</v>
      </c>
      <c r="AE48" s="65">
        <f>AC48</f>
        <v>14.797000000000001</v>
      </c>
      <c r="AF48" s="65">
        <f>AA48+CS48</f>
        <v>10.28799946</v>
      </c>
      <c r="AG48" s="65">
        <f>SUM(AA48,AJ48,AP48,AZ48,BJ48,BT48,CD48)</f>
        <v>9.0876036800000008</v>
      </c>
      <c r="AH48" s="65">
        <f>[1]I0427_1037000158513_03_0_69_!V48</f>
        <v>10.28799946</v>
      </c>
      <c r="AI48" s="65">
        <f>CI48</f>
        <v>0</v>
      </c>
      <c r="AJ48" s="65">
        <f>CN48</f>
        <v>0</v>
      </c>
      <c r="AK48" s="65">
        <f t="shared" ref="AK48:AK54" si="56">SUM(AL48:AO48)</f>
        <v>0</v>
      </c>
      <c r="AL48" s="65">
        <v>0</v>
      </c>
      <c r="AM48" s="65">
        <v>0</v>
      </c>
      <c r="AN48" s="65">
        <v>0</v>
      </c>
      <c r="AO48" s="65">
        <v>0</v>
      </c>
      <c r="AP48" s="65">
        <f t="shared" ref="AP48:AP54" si="57">SUM(AQ48:AT48)</f>
        <v>0</v>
      </c>
      <c r="AQ48" s="65">
        <v>0</v>
      </c>
      <c r="AR48" s="65">
        <v>0</v>
      </c>
      <c r="AS48" s="65">
        <v>0</v>
      </c>
      <c r="AT48" s="65">
        <v>0</v>
      </c>
      <c r="AU48" s="65">
        <f t="shared" ref="AU48:AU54" si="58">SUM(AV48:AY48)</f>
        <v>5.1477180499999999</v>
      </c>
      <c r="AV48" s="65">
        <v>0</v>
      </c>
      <c r="AW48" s="65">
        <v>0</v>
      </c>
      <c r="AX48" s="65">
        <v>5.1477180499999999</v>
      </c>
      <c r="AY48" s="65">
        <v>0</v>
      </c>
      <c r="AZ48" s="65">
        <f t="shared" ref="AZ48:AZ54" si="59">SUM(BA48:BD48)</f>
        <v>4.6762036800000004</v>
      </c>
      <c r="BA48" s="65">
        <v>0</v>
      </c>
      <c r="BB48" s="65">
        <v>0</v>
      </c>
      <c r="BC48" s="65">
        <v>4.6762036800000004</v>
      </c>
      <c r="BD48" s="65">
        <v>0</v>
      </c>
      <c r="BE48" s="65">
        <f t="shared" ref="BE48:BE54" si="60">SUM(BF48:BI48)</f>
        <v>5.1402814100000001</v>
      </c>
      <c r="BF48" s="65">
        <v>0</v>
      </c>
      <c r="BG48" s="65">
        <v>0</v>
      </c>
      <c r="BH48" s="65">
        <v>5.1402814100000001</v>
      </c>
      <c r="BI48" s="65">
        <v>0</v>
      </c>
      <c r="BJ48" s="65">
        <f t="shared" ref="BJ48:BJ54" si="61">SUM(BK48:BN48)</f>
        <v>4.4114000000000004</v>
      </c>
      <c r="BK48" s="65">
        <v>0</v>
      </c>
      <c r="BL48" s="65">
        <v>0</v>
      </c>
      <c r="BM48" s="65">
        <v>4.4114000000000004</v>
      </c>
      <c r="BN48" s="65">
        <v>0</v>
      </c>
      <c r="BO48" s="65">
        <f t="shared" ref="BO48:BO54" si="62">SUM(BP48:BS48)</f>
        <v>0</v>
      </c>
      <c r="BP48" s="65">
        <v>0</v>
      </c>
      <c r="BQ48" s="65">
        <v>0</v>
      </c>
      <c r="BR48" s="65">
        <v>0</v>
      </c>
      <c r="BS48" s="65">
        <v>0</v>
      </c>
      <c r="BT48" s="65">
        <f t="shared" ref="BT48:BT54" si="63">SUM(BU48:BX48)</f>
        <v>0</v>
      </c>
      <c r="BU48" s="65">
        <f t="shared" ref="BU48:BV54" si="64">BP48</f>
        <v>0</v>
      </c>
      <c r="BV48" s="65">
        <f t="shared" si="64"/>
        <v>0</v>
      </c>
      <c r="BW48" s="65">
        <f>[1]I0427_1037000158513_03_0_69_!AH48*1.2</f>
        <v>0</v>
      </c>
      <c r="BX48" s="65">
        <f t="shared" ref="BX48:BX54" si="65">BS48</f>
        <v>0</v>
      </c>
      <c r="BY48" s="65">
        <f t="shared" ref="BY48:BY54" si="66">SUM(BZ48:CC48)</f>
        <v>0</v>
      </c>
      <c r="BZ48" s="65">
        <v>0</v>
      </c>
      <c r="CA48" s="65">
        <v>0</v>
      </c>
      <c r="CB48" s="65">
        <v>0</v>
      </c>
      <c r="CC48" s="65">
        <v>0</v>
      </c>
      <c r="CD48" s="65">
        <f t="shared" ref="CD48:CD54" si="67">SUM(CE48:CH48)</f>
        <v>0</v>
      </c>
      <c r="CE48" s="65">
        <f t="shared" ref="CE48:CH54" si="68">BZ48</f>
        <v>0</v>
      </c>
      <c r="CF48" s="65">
        <f t="shared" si="68"/>
        <v>0</v>
      </c>
      <c r="CG48" s="65">
        <f t="shared" si="68"/>
        <v>0</v>
      </c>
      <c r="CH48" s="65">
        <f t="shared" si="68"/>
        <v>0</v>
      </c>
      <c r="CI48" s="65">
        <f t="shared" ref="CI48:CI54" si="69">SUM(CJ48:CM48)</f>
        <v>0</v>
      </c>
      <c r="CJ48" s="65">
        <v>0</v>
      </c>
      <c r="CK48" s="65">
        <v>0</v>
      </c>
      <c r="CL48" s="65">
        <v>0</v>
      </c>
      <c r="CM48" s="65">
        <v>0</v>
      </c>
      <c r="CN48" s="65">
        <f t="shared" ref="CN48:CN54" si="70">SUM(CO48:CR48)</f>
        <v>0</v>
      </c>
      <c r="CO48" s="65">
        <f t="shared" ref="CO48:CR54" si="71">CJ48</f>
        <v>0</v>
      </c>
      <c r="CP48" s="65">
        <f t="shared" si="71"/>
        <v>0</v>
      </c>
      <c r="CQ48" s="65">
        <f t="shared" si="71"/>
        <v>0</v>
      </c>
      <c r="CR48" s="65">
        <f t="shared" si="71"/>
        <v>0</v>
      </c>
      <c r="CS48" s="65">
        <f t="shared" ref="CS48:DB54" si="72">SUM(AU48,BE48,BO48,BY48,CI48)</f>
        <v>10.28799946</v>
      </c>
      <c r="CT48" s="65">
        <f t="shared" si="72"/>
        <v>0</v>
      </c>
      <c r="CU48" s="65">
        <f t="shared" si="72"/>
        <v>0</v>
      </c>
      <c r="CV48" s="65">
        <f t="shared" si="72"/>
        <v>10.28799946</v>
      </c>
      <c r="CW48" s="65">
        <f t="shared" si="72"/>
        <v>0</v>
      </c>
      <c r="CX48" s="65">
        <f>SUM(AZ48,BJ48,BT48,CD48,CN48)</f>
        <v>9.0876036800000008</v>
      </c>
      <c r="CY48" s="65">
        <f t="shared" si="72"/>
        <v>0</v>
      </c>
      <c r="CZ48" s="65">
        <f t="shared" si="72"/>
        <v>0</v>
      </c>
      <c r="DA48" s="65">
        <f t="shared" si="72"/>
        <v>9.0876036800000008</v>
      </c>
      <c r="DB48" s="65">
        <f t="shared" si="72"/>
        <v>0</v>
      </c>
      <c r="DC48" s="64" t="s">
        <v>118</v>
      </c>
      <c r="DD48" s="72">
        <f>SUM(AU48,BE48,BO48,BY48,CI48)</f>
        <v>10.28799946</v>
      </c>
      <c r="DE48" s="60">
        <f t="shared" si="5"/>
        <v>10.28799946</v>
      </c>
      <c r="DF48" s="72">
        <f>SUM(AZ48,BJ48,BT48)</f>
        <v>9.0876036800000008</v>
      </c>
    </row>
    <row r="49" spans="1:110" ht="102" x14ac:dyDescent="0.25">
      <c r="A49" s="62" t="s">
        <v>167</v>
      </c>
      <c r="B49" s="63" t="s">
        <v>173</v>
      </c>
      <c r="C49" s="64" t="s">
        <v>174</v>
      </c>
      <c r="D49" s="64" t="s">
        <v>171</v>
      </c>
      <c r="E49" s="64">
        <v>0</v>
      </c>
      <c r="F49" s="64">
        <v>0</v>
      </c>
      <c r="G49" s="64">
        <v>0</v>
      </c>
      <c r="H49" s="64">
        <v>0</v>
      </c>
      <c r="I49" s="64">
        <v>0</v>
      </c>
      <c r="J49" s="64">
        <v>6</v>
      </c>
      <c r="K49" s="64">
        <v>0</v>
      </c>
      <c r="L49" s="64">
        <v>8</v>
      </c>
      <c r="M49" s="64">
        <v>9</v>
      </c>
      <c r="N49" s="64" t="s">
        <v>172</v>
      </c>
      <c r="O49" s="64">
        <v>2020</v>
      </c>
      <c r="P49" s="64">
        <v>2024</v>
      </c>
      <c r="Q49" s="71">
        <f t="shared" si="53"/>
        <v>2024</v>
      </c>
      <c r="R49" s="65"/>
      <c r="S49" s="65">
        <v>3.1111339732262384</v>
      </c>
      <c r="T49" s="65">
        <v>23.24017078</v>
      </c>
      <c r="U49" s="66">
        <v>43435</v>
      </c>
      <c r="V49" s="65" t="s">
        <v>175</v>
      </c>
      <c r="W49" s="65">
        <v>3.1111339732262384</v>
      </c>
      <c r="X49" s="65">
        <v>23.24017078</v>
      </c>
      <c r="Y49" s="66">
        <v>43435</v>
      </c>
      <c r="Z49" s="65">
        <v>0</v>
      </c>
      <c r="AA49" s="65">
        <v>0</v>
      </c>
      <c r="AB49" s="65">
        <f>46943/1000</f>
        <v>46.942999999999998</v>
      </c>
      <c r="AC49" s="65">
        <f>52898/1000</f>
        <v>52.898000000000003</v>
      </c>
      <c r="AD49" s="65">
        <v>25.830886752000001</v>
      </c>
      <c r="AE49" s="65">
        <v>30.2206020464773</v>
      </c>
      <c r="AF49" s="65">
        <f t="shared" ref="AF49:AF54" si="73">AA49+CS49</f>
        <v>23.24017078</v>
      </c>
      <c r="AG49" s="65">
        <f t="shared" ref="AG49:AG54" si="74">SUM(AA49,AJ49,AP49,AZ49,BJ49,BT49,CD49)</f>
        <v>12.198723304704002</v>
      </c>
      <c r="AH49" s="65">
        <f>[1]I0427_1037000158513_03_0_69_!V49*1.2</f>
        <v>35.584468248</v>
      </c>
      <c r="AI49" s="65">
        <f>CI49</f>
        <v>10.642434250000001</v>
      </c>
      <c r="AJ49" s="65">
        <f>CN49</f>
        <v>6.0671076047040016</v>
      </c>
      <c r="AK49" s="65">
        <f t="shared" si="56"/>
        <v>0</v>
      </c>
      <c r="AL49" s="65">
        <v>0</v>
      </c>
      <c r="AM49" s="65">
        <v>0</v>
      </c>
      <c r="AN49" s="65">
        <v>0</v>
      </c>
      <c r="AO49" s="65">
        <v>0</v>
      </c>
      <c r="AP49" s="65">
        <f t="shared" si="57"/>
        <v>0</v>
      </c>
      <c r="AQ49" s="65">
        <v>0</v>
      </c>
      <c r="AR49" s="65">
        <v>0</v>
      </c>
      <c r="AS49" s="65">
        <v>0</v>
      </c>
      <c r="AT49" s="65">
        <v>0</v>
      </c>
      <c r="AU49" s="65">
        <f t="shared" si="58"/>
        <v>5.9812821200000004</v>
      </c>
      <c r="AV49" s="65">
        <v>0</v>
      </c>
      <c r="AW49" s="65">
        <v>0</v>
      </c>
      <c r="AX49" s="65">
        <v>5.9812821200000004</v>
      </c>
      <c r="AY49" s="65">
        <v>0</v>
      </c>
      <c r="AZ49" s="65">
        <f t="shared" si="59"/>
        <v>5.4030005900000004</v>
      </c>
      <c r="BA49" s="65">
        <v>0</v>
      </c>
      <c r="BB49" s="65">
        <v>0</v>
      </c>
      <c r="BC49" s="65">
        <v>5.4030005900000004</v>
      </c>
      <c r="BD49" s="65">
        <v>0</v>
      </c>
      <c r="BE49" s="65">
        <f t="shared" si="60"/>
        <v>6.6164544100000002</v>
      </c>
      <c r="BF49" s="65">
        <v>0</v>
      </c>
      <c r="BG49" s="65">
        <v>0</v>
      </c>
      <c r="BH49" s="65">
        <v>6.6164544100000002</v>
      </c>
      <c r="BI49" s="65">
        <v>0</v>
      </c>
      <c r="BJ49" s="65">
        <f t="shared" si="61"/>
        <v>0.72861511000000001</v>
      </c>
      <c r="BK49" s="65">
        <v>0</v>
      </c>
      <c r="BL49" s="65">
        <v>0</v>
      </c>
      <c r="BM49" s="65">
        <v>0.72861511000000001</v>
      </c>
      <c r="BN49" s="65">
        <v>0</v>
      </c>
      <c r="BO49" s="65">
        <f t="shared" si="62"/>
        <v>0</v>
      </c>
      <c r="BP49" s="65">
        <v>0</v>
      </c>
      <c r="BQ49" s="65">
        <v>0</v>
      </c>
      <c r="BR49" s="65">
        <v>0</v>
      </c>
      <c r="BS49" s="65">
        <v>0</v>
      </c>
      <c r="BT49" s="65">
        <f t="shared" si="63"/>
        <v>0</v>
      </c>
      <c r="BU49" s="65">
        <f t="shared" si="64"/>
        <v>0</v>
      </c>
      <c r="BV49" s="65">
        <f t="shared" si="64"/>
        <v>0</v>
      </c>
      <c r="BW49" s="65">
        <f>[1]I0427_1037000158513_03_0_69_!AH49*1.2</f>
        <v>0</v>
      </c>
      <c r="BX49" s="65">
        <f t="shared" si="65"/>
        <v>0</v>
      </c>
      <c r="BY49" s="65">
        <f t="shared" si="66"/>
        <v>0</v>
      </c>
      <c r="BZ49" s="65">
        <v>0</v>
      </c>
      <c r="CA49" s="65">
        <v>0</v>
      </c>
      <c r="CB49" s="65">
        <v>0</v>
      </c>
      <c r="CC49" s="65">
        <v>0</v>
      </c>
      <c r="CD49" s="65">
        <f t="shared" si="67"/>
        <v>0</v>
      </c>
      <c r="CE49" s="65">
        <f t="shared" si="68"/>
        <v>0</v>
      </c>
      <c r="CF49" s="65">
        <f t="shared" si="68"/>
        <v>0</v>
      </c>
      <c r="CG49" s="65">
        <v>0</v>
      </c>
      <c r="CH49" s="65">
        <f t="shared" si="68"/>
        <v>0</v>
      </c>
      <c r="CI49" s="65">
        <f t="shared" si="69"/>
        <v>10.642434250000001</v>
      </c>
      <c r="CJ49" s="65">
        <v>0</v>
      </c>
      <c r="CK49" s="65">
        <v>0</v>
      </c>
      <c r="CL49" s="65">
        <v>10.642434250000001</v>
      </c>
      <c r="CM49" s="65">
        <v>0</v>
      </c>
      <c r="CN49" s="65">
        <f t="shared" si="70"/>
        <v>6.0671076047040016</v>
      </c>
      <c r="CO49" s="65">
        <f t="shared" si="71"/>
        <v>0</v>
      </c>
      <c r="CP49" s="65">
        <f t="shared" si="71"/>
        <v>0</v>
      </c>
      <c r="CQ49" s="65">
        <f>[1]I0427_1037000158513_03_0_69_!AL49*1.2</f>
        <v>6.0671076047040016</v>
      </c>
      <c r="CR49" s="65">
        <f t="shared" si="71"/>
        <v>0</v>
      </c>
      <c r="CS49" s="65">
        <f t="shared" si="72"/>
        <v>23.24017078</v>
      </c>
      <c r="CT49" s="65">
        <f t="shared" si="72"/>
        <v>0</v>
      </c>
      <c r="CU49" s="65">
        <f t="shared" si="72"/>
        <v>0</v>
      </c>
      <c r="CV49" s="65">
        <f t="shared" si="72"/>
        <v>23.24017078</v>
      </c>
      <c r="CW49" s="65">
        <f t="shared" si="72"/>
        <v>0</v>
      </c>
      <c r="CX49" s="65">
        <f t="shared" si="72"/>
        <v>12.198723304704002</v>
      </c>
      <c r="CY49" s="65">
        <f t="shared" si="72"/>
        <v>0</v>
      </c>
      <c r="CZ49" s="65">
        <f t="shared" si="72"/>
        <v>0</v>
      </c>
      <c r="DA49" s="65">
        <f t="shared" si="72"/>
        <v>12.198723304704002</v>
      </c>
      <c r="DB49" s="65">
        <f t="shared" si="72"/>
        <v>0</v>
      </c>
      <c r="DC49" s="64" t="s">
        <v>176</v>
      </c>
      <c r="DD49" s="72">
        <f t="shared" si="4"/>
        <v>23.24017078</v>
      </c>
      <c r="DE49" s="60">
        <f t="shared" si="5"/>
        <v>18.664844134704001</v>
      </c>
    </row>
    <row r="50" spans="1:110" ht="38.25" x14ac:dyDescent="0.25">
      <c r="A50" s="62" t="s">
        <v>167</v>
      </c>
      <c r="B50" s="63" t="s">
        <v>177</v>
      </c>
      <c r="C50" s="64" t="s">
        <v>178</v>
      </c>
      <c r="D50" s="64" t="s">
        <v>171</v>
      </c>
      <c r="E50" s="64">
        <v>0</v>
      </c>
      <c r="F50" s="64">
        <v>0</v>
      </c>
      <c r="G50" s="64">
        <v>0</v>
      </c>
      <c r="H50" s="64">
        <v>0</v>
      </c>
      <c r="I50" s="64">
        <v>0</v>
      </c>
      <c r="J50" s="64">
        <v>0</v>
      </c>
      <c r="K50" s="64">
        <v>0</v>
      </c>
      <c r="L50" s="64">
        <v>0</v>
      </c>
      <c r="M50" s="64">
        <v>29</v>
      </c>
      <c r="N50" s="64" t="s">
        <v>179</v>
      </c>
      <c r="O50" s="64">
        <v>2020</v>
      </c>
      <c r="P50" s="64">
        <v>2020</v>
      </c>
      <c r="Q50" s="71">
        <f t="shared" si="53"/>
        <v>2020</v>
      </c>
      <c r="R50" s="65" t="s">
        <v>180</v>
      </c>
      <c r="S50" s="65">
        <v>3.9512995394912989</v>
      </c>
      <c r="T50" s="65">
        <v>29.516207560000002</v>
      </c>
      <c r="U50" s="66">
        <v>43435</v>
      </c>
      <c r="V50" s="65" t="s">
        <v>181</v>
      </c>
      <c r="W50" s="65">
        <f t="shared" si="54"/>
        <v>3.9512995394912989</v>
      </c>
      <c r="X50" s="65">
        <f t="shared" si="55"/>
        <v>29.516207560000002</v>
      </c>
      <c r="Y50" s="66">
        <v>43435</v>
      </c>
      <c r="Z50" s="65">
        <v>0</v>
      </c>
      <c r="AA50" s="65">
        <v>0</v>
      </c>
      <c r="AB50" s="65">
        <f>30253/1000</f>
        <v>30.253</v>
      </c>
      <c r="AC50" s="65">
        <f>30919/1000</f>
        <v>30.919</v>
      </c>
      <c r="AD50" s="65">
        <f t="shared" ref="AD50:AE52" si="75">AB50</f>
        <v>30.253</v>
      </c>
      <c r="AE50" s="65">
        <f t="shared" si="75"/>
        <v>30.919</v>
      </c>
      <c r="AF50" s="65">
        <f t="shared" si="73"/>
        <v>29.516207560000002</v>
      </c>
      <c r="AG50" s="65">
        <f t="shared" si="74"/>
        <v>21.459876059999999</v>
      </c>
      <c r="AH50" s="65">
        <f>[1]I0427_1037000158513_03_0_69_!V50*1.2</f>
        <v>29.516207556000001</v>
      </c>
      <c r="AI50" s="65">
        <f t="shared" ref="AI50:AI54" si="76">CI50</f>
        <v>0</v>
      </c>
      <c r="AJ50" s="65">
        <f t="shared" ref="AJ50:AJ54" si="77">CN50</f>
        <v>0</v>
      </c>
      <c r="AK50" s="65">
        <f t="shared" si="56"/>
        <v>0</v>
      </c>
      <c r="AL50" s="65">
        <v>0</v>
      </c>
      <c r="AM50" s="65">
        <v>0</v>
      </c>
      <c r="AN50" s="65">
        <v>0</v>
      </c>
      <c r="AO50" s="65">
        <v>0</v>
      </c>
      <c r="AP50" s="65">
        <f t="shared" si="57"/>
        <v>0</v>
      </c>
      <c r="AQ50" s="65">
        <v>0</v>
      </c>
      <c r="AR50" s="65">
        <v>0</v>
      </c>
      <c r="AS50" s="65">
        <v>0</v>
      </c>
      <c r="AT50" s="65">
        <v>0</v>
      </c>
      <c r="AU50" s="65">
        <f t="shared" si="58"/>
        <v>29.516207560000002</v>
      </c>
      <c r="AV50" s="65">
        <v>0</v>
      </c>
      <c r="AW50" s="65">
        <v>0</v>
      </c>
      <c r="AX50" s="65">
        <v>29.516207560000002</v>
      </c>
      <c r="AY50" s="65">
        <v>0</v>
      </c>
      <c r="AZ50" s="65">
        <f t="shared" si="59"/>
        <v>21.459876059999999</v>
      </c>
      <c r="BA50" s="65">
        <v>0</v>
      </c>
      <c r="BB50" s="65">
        <v>0</v>
      </c>
      <c r="BC50" s="65">
        <v>21.459876059999999</v>
      </c>
      <c r="BD50" s="65">
        <v>0</v>
      </c>
      <c r="BE50" s="65">
        <f t="shared" si="60"/>
        <v>0</v>
      </c>
      <c r="BF50" s="65">
        <v>0</v>
      </c>
      <c r="BG50" s="65">
        <v>0</v>
      </c>
      <c r="BH50" s="65">
        <v>0</v>
      </c>
      <c r="BI50" s="65">
        <v>0</v>
      </c>
      <c r="BJ50" s="65">
        <f t="shared" si="61"/>
        <v>0</v>
      </c>
      <c r="BK50" s="65">
        <v>0</v>
      </c>
      <c r="BL50" s="65">
        <v>0</v>
      </c>
      <c r="BM50" s="65">
        <v>0</v>
      </c>
      <c r="BN50" s="65">
        <v>0</v>
      </c>
      <c r="BO50" s="65">
        <f t="shared" si="62"/>
        <v>0</v>
      </c>
      <c r="BP50" s="65">
        <v>0</v>
      </c>
      <c r="BQ50" s="65">
        <v>0</v>
      </c>
      <c r="BR50" s="65">
        <v>0</v>
      </c>
      <c r="BS50" s="65">
        <v>0</v>
      </c>
      <c r="BT50" s="65">
        <f t="shared" si="63"/>
        <v>0</v>
      </c>
      <c r="BU50" s="65">
        <f t="shared" si="64"/>
        <v>0</v>
      </c>
      <c r="BV50" s="65">
        <f t="shared" si="64"/>
        <v>0</v>
      </c>
      <c r="BW50" s="65">
        <f>[1]I0427_1037000158513_03_0_69_!AH50*1.2</f>
        <v>0</v>
      </c>
      <c r="BX50" s="65">
        <f t="shared" si="65"/>
        <v>0</v>
      </c>
      <c r="BY50" s="65">
        <f t="shared" si="66"/>
        <v>0</v>
      </c>
      <c r="BZ50" s="65">
        <v>0</v>
      </c>
      <c r="CA50" s="65">
        <v>0</v>
      </c>
      <c r="CB50" s="65">
        <v>0</v>
      </c>
      <c r="CC50" s="65">
        <v>0</v>
      </c>
      <c r="CD50" s="65">
        <f t="shared" si="67"/>
        <v>0</v>
      </c>
      <c r="CE50" s="65">
        <f t="shared" si="68"/>
        <v>0</v>
      </c>
      <c r="CF50" s="65">
        <f t="shared" si="68"/>
        <v>0</v>
      </c>
      <c r="CG50" s="65">
        <f t="shared" si="68"/>
        <v>0</v>
      </c>
      <c r="CH50" s="65">
        <f t="shared" si="68"/>
        <v>0</v>
      </c>
      <c r="CI50" s="65">
        <f t="shared" si="69"/>
        <v>0</v>
      </c>
      <c r="CJ50" s="65">
        <v>0</v>
      </c>
      <c r="CK50" s="65">
        <v>0</v>
      </c>
      <c r="CL50" s="65">
        <v>0</v>
      </c>
      <c r="CM50" s="65">
        <v>0</v>
      </c>
      <c r="CN50" s="65">
        <f t="shared" si="70"/>
        <v>0</v>
      </c>
      <c r="CO50" s="65">
        <f t="shared" si="71"/>
        <v>0</v>
      </c>
      <c r="CP50" s="65">
        <f t="shared" si="71"/>
        <v>0</v>
      </c>
      <c r="CQ50" s="65">
        <f t="shared" si="71"/>
        <v>0</v>
      </c>
      <c r="CR50" s="65">
        <f t="shared" si="71"/>
        <v>0</v>
      </c>
      <c r="CS50" s="65">
        <f t="shared" si="72"/>
        <v>29.516207560000002</v>
      </c>
      <c r="CT50" s="65">
        <f t="shared" si="72"/>
        <v>0</v>
      </c>
      <c r="CU50" s="65">
        <f t="shared" si="72"/>
        <v>0</v>
      </c>
      <c r="CV50" s="65">
        <f t="shared" si="72"/>
        <v>29.516207560000002</v>
      </c>
      <c r="CW50" s="65">
        <f t="shared" si="72"/>
        <v>0</v>
      </c>
      <c r="CX50" s="65">
        <f t="shared" si="72"/>
        <v>21.459876059999999</v>
      </c>
      <c r="CY50" s="65">
        <f t="shared" si="72"/>
        <v>0</v>
      </c>
      <c r="CZ50" s="65">
        <f t="shared" si="72"/>
        <v>0</v>
      </c>
      <c r="DA50" s="65">
        <f t="shared" si="72"/>
        <v>21.459876059999999</v>
      </c>
      <c r="DB50" s="65">
        <f t="shared" si="72"/>
        <v>0</v>
      </c>
      <c r="DC50" s="64" t="s">
        <v>118</v>
      </c>
      <c r="DD50" s="72">
        <f t="shared" si="4"/>
        <v>29.516207560000002</v>
      </c>
      <c r="DE50" s="60">
        <f t="shared" si="5"/>
        <v>29.516207560000002</v>
      </c>
      <c r="DF50" s="72">
        <f>SUM(AZ50,BJ50,BT50)</f>
        <v>21.459876059999999</v>
      </c>
    </row>
    <row r="51" spans="1:110" ht="15.75" x14ac:dyDescent="0.25">
      <c r="A51" s="62" t="s">
        <v>167</v>
      </c>
      <c r="B51" s="63" t="s">
        <v>182</v>
      </c>
      <c r="C51" s="64" t="s">
        <v>183</v>
      </c>
      <c r="D51" s="64" t="s">
        <v>171</v>
      </c>
      <c r="E51" s="64">
        <v>0</v>
      </c>
      <c r="F51" s="64">
        <v>0</v>
      </c>
      <c r="G51" s="64">
        <v>0</v>
      </c>
      <c r="H51" s="64">
        <v>0</v>
      </c>
      <c r="I51" s="64">
        <v>0</v>
      </c>
      <c r="J51" s="64">
        <v>0</v>
      </c>
      <c r="K51" s="64">
        <v>0</v>
      </c>
      <c r="L51" s="64">
        <v>0</v>
      </c>
      <c r="M51" s="64">
        <v>30</v>
      </c>
      <c r="N51" s="64" t="s">
        <v>179</v>
      </c>
      <c r="O51" s="64">
        <v>2021</v>
      </c>
      <c r="P51" s="64">
        <v>2021</v>
      </c>
      <c r="Q51" s="71">
        <f t="shared" si="53"/>
        <v>2021</v>
      </c>
      <c r="R51" s="65"/>
      <c r="S51" s="65">
        <v>3.8231254538152615</v>
      </c>
      <c r="T51" s="65">
        <v>28.558747140000001</v>
      </c>
      <c r="U51" s="66">
        <v>43435</v>
      </c>
      <c r="V51" s="65"/>
      <c r="W51" s="65">
        <f t="shared" si="54"/>
        <v>3.8231254538152615</v>
      </c>
      <c r="X51" s="65">
        <f t="shared" si="55"/>
        <v>28.558747140000001</v>
      </c>
      <c r="Y51" s="66">
        <v>43435</v>
      </c>
      <c r="Z51" s="65">
        <v>0</v>
      </c>
      <c r="AA51" s="65">
        <v>0</v>
      </c>
      <c r="AB51" s="65">
        <f>26852/1000</f>
        <v>26.852</v>
      </c>
      <c r="AC51" s="65">
        <f>28623/1000</f>
        <v>28.623000000000001</v>
      </c>
      <c r="AD51" s="65">
        <f t="shared" si="75"/>
        <v>26.852</v>
      </c>
      <c r="AE51" s="65">
        <f t="shared" si="75"/>
        <v>28.623000000000001</v>
      </c>
      <c r="AF51" s="65">
        <f t="shared" si="73"/>
        <v>28.558747140000001</v>
      </c>
      <c r="AG51" s="65">
        <f t="shared" si="74"/>
        <v>28.352271903999998</v>
      </c>
      <c r="AH51" s="65">
        <f>[1]I0427_1037000158513_03_0_69_!V51*1.2</f>
        <v>28.558747139999998</v>
      </c>
      <c r="AI51" s="65">
        <f t="shared" si="76"/>
        <v>0</v>
      </c>
      <c r="AJ51" s="65">
        <f t="shared" si="77"/>
        <v>0</v>
      </c>
      <c r="AK51" s="65">
        <f t="shared" si="56"/>
        <v>0</v>
      </c>
      <c r="AL51" s="65">
        <v>0</v>
      </c>
      <c r="AM51" s="65">
        <v>0</v>
      </c>
      <c r="AN51" s="65">
        <v>0</v>
      </c>
      <c r="AO51" s="65">
        <v>0</v>
      </c>
      <c r="AP51" s="65">
        <f t="shared" si="57"/>
        <v>0</v>
      </c>
      <c r="AQ51" s="65">
        <v>0</v>
      </c>
      <c r="AR51" s="65">
        <v>0</v>
      </c>
      <c r="AS51" s="65">
        <v>0</v>
      </c>
      <c r="AT51" s="65">
        <v>0</v>
      </c>
      <c r="AU51" s="65">
        <f t="shared" si="58"/>
        <v>0</v>
      </c>
      <c r="AV51" s="65">
        <v>0</v>
      </c>
      <c r="AW51" s="65">
        <v>0</v>
      </c>
      <c r="AX51" s="65">
        <v>0</v>
      </c>
      <c r="AY51" s="65">
        <v>0</v>
      </c>
      <c r="AZ51" s="65">
        <f t="shared" si="59"/>
        <v>0</v>
      </c>
      <c r="BA51" s="65">
        <v>0</v>
      </c>
      <c r="BB51" s="65">
        <v>0</v>
      </c>
      <c r="BC51" s="65">
        <v>0</v>
      </c>
      <c r="BD51" s="65">
        <v>0</v>
      </c>
      <c r="BE51" s="65">
        <f t="shared" si="60"/>
        <v>28.558747140000001</v>
      </c>
      <c r="BF51" s="65">
        <v>0</v>
      </c>
      <c r="BG51" s="65">
        <v>0</v>
      </c>
      <c r="BH51" s="65">
        <v>28.558747140000001</v>
      </c>
      <c r="BI51" s="65">
        <v>0</v>
      </c>
      <c r="BJ51" s="65">
        <f t="shared" si="61"/>
        <v>28.352271903999998</v>
      </c>
      <c r="BK51" s="65">
        <v>0</v>
      </c>
      <c r="BL51" s="65">
        <v>0</v>
      </c>
      <c r="BM51" s="65">
        <v>28.352271903999998</v>
      </c>
      <c r="BN51" s="65">
        <v>0</v>
      </c>
      <c r="BO51" s="65">
        <f t="shared" si="62"/>
        <v>0</v>
      </c>
      <c r="BP51" s="65">
        <v>0</v>
      </c>
      <c r="BQ51" s="65">
        <v>0</v>
      </c>
      <c r="BR51" s="65">
        <v>0</v>
      </c>
      <c r="BS51" s="65">
        <v>0</v>
      </c>
      <c r="BT51" s="65">
        <f t="shared" si="63"/>
        <v>0</v>
      </c>
      <c r="BU51" s="65">
        <f t="shared" si="64"/>
        <v>0</v>
      </c>
      <c r="BV51" s="65">
        <f t="shared" si="64"/>
        <v>0</v>
      </c>
      <c r="BW51" s="65">
        <f>[1]I0427_1037000158513_03_0_69_!AH51*1.2</f>
        <v>0</v>
      </c>
      <c r="BX51" s="65">
        <f t="shared" si="65"/>
        <v>0</v>
      </c>
      <c r="BY51" s="65">
        <f t="shared" si="66"/>
        <v>0</v>
      </c>
      <c r="BZ51" s="65">
        <v>0</v>
      </c>
      <c r="CA51" s="65">
        <v>0</v>
      </c>
      <c r="CB51" s="65">
        <v>0</v>
      </c>
      <c r="CC51" s="65">
        <v>0</v>
      </c>
      <c r="CD51" s="65">
        <f t="shared" si="67"/>
        <v>0</v>
      </c>
      <c r="CE51" s="65">
        <f t="shared" si="68"/>
        <v>0</v>
      </c>
      <c r="CF51" s="65">
        <f t="shared" si="68"/>
        <v>0</v>
      </c>
      <c r="CG51" s="65">
        <f t="shared" si="68"/>
        <v>0</v>
      </c>
      <c r="CH51" s="65">
        <f t="shared" si="68"/>
        <v>0</v>
      </c>
      <c r="CI51" s="65">
        <f t="shared" si="69"/>
        <v>0</v>
      </c>
      <c r="CJ51" s="65">
        <v>0</v>
      </c>
      <c r="CK51" s="65">
        <v>0</v>
      </c>
      <c r="CL51" s="65">
        <v>0</v>
      </c>
      <c r="CM51" s="65">
        <v>0</v>
      </c>
      <c r="CN51" s="65">
        <f t="shared" si="70"/>
        <v>0</v>
      </c>
      <c r="CO51" s="65">
        <f t="shared" si="71"/>
        <v>0</v>
      </c>
      <c r="CP51" s="65">
        <f t="shared" si="71"/>
        <v>0</v>
      </c>
      <c r="CQ51" s="65">
        <f t="shared" si="71"/>
        <v>0</v>
      </c>
      <c r="CR51" s="65">
        <f t="shared" si="71"/>
        <v>0</v>
      </c>
      <c r="CS51" s="65">
        <f t="shared" si="72"/>
        <v>28.558747140000001</v>
      </c>
      <c r="CT51" s="65">
        <f t="shared" si="72"/>
        <v>0</v>
      </c>
      <c r="CU51" s="65">
        <f t="shared" si="72"/>
        <v>0</v>
      </c>
      <c r="CV51" s="65">
        <f t="shared" si="72"/>
        <v>28.558747140000001</v>
      </c>
      <c r="CW51" s="65">
        <f t="shared" si="72"/>
        <v>0</v>
      </c>
      <c r="CX51" s="65">
        <f t="shared" si="72"/>
        <v>28.352271903999998</v>
      </c>
      <c r="CY51" s="65">
        <f t="shared" si="72"/>
        <v>0</v>
      </c>
      <c r="CZ51" s="65">
        <f t="shared" si="72"/>
        <v>0</v>
      </c>
      <c r="DA51" s="65">
        <f t="shared" si="72"/>
        <v>28.352271903999998</v>
      </c>
      <c r="DB51" s="65">
        <f t="shared" si="72"/>
        <v>0</v>
      </c>
      <c r="DC51" s="64" t="s">
        <v>118</v>
      </c>
      <c r="DD51" s="72"/>
      <c r="DE51" s="60">
        <f t="shared" si="5"/>
        <v>28.558747140000001</v>
      </c>
      <c r="DF51" s="72"/>
    </row>
    <row r="52" spans="1:110" ht="38.25" x14ac:dyDescent="0.25">
      <c r="A52" s="62" t="s">
        <v>167</v>
      </c>
      <c r="B52" s="63" t="s">
        <v>184</v>
      </c>
      <c r="C52" s="64" t="s">
        <v>185</v>
      </c>
      <c r="D52" s="64" t="s">
        <v>171</v>
      </c>
      <c r="E52" s="64">
        <v>0</v>
      </c>
      <c r="F52" s="64">
        <v>0</v>
      </c>
      <c r="G52" s="64">
        <v>0</v>
      </c>
      <c r="H52" s="64">
        <v>0</v>
      </c>
      <c r="I52" s="64">
        <v>0</v>
      </c>
      <c r="J52" s="64">
        <v>0</v>
      </c>
      <c r="K52" s="64">
        <v>0</v>
      </c>
      <c r="L52" s="64">
        <v>0</v>
      </c>
      <c r="M52" s="64">
        <v>31</v>
      </c>
      <c r="N52" s="64" t="s">
        <v>179</v>
      </c>
      <c r="O52" s="64" t="s">
        <v>118</v>
      </c>
      <c r="P52" s="64">
        <v>2024</v>
      </c>
      <c r="Q52" s="71" t="s">
        <v>118</v>
      </c>
      <c r="R52" s="65"/>
      <c r="S52" s="65">
        <v>3.2037561860776438</v>
      </c>
      <c r="T52" s="65">
        <v>23.93205871</v>
      </c>
      <c r="U52" s="66">
        <v>43435</v>
      </c>
      <c r="V52" s="65"/>
      <c r="W52" s="65">
        <v>3.2037561860776438</v>
      </c>
      <c r="X52" s="65">
        <v>23.93205871</v>
      </c>
      <c r="Y52" s="66">
        <v>43435</v>
      </c>
      <c r="Z52" s="65">
        <v>0</v>
      </c>
      <c r="AA52" s="65">
        <v>0</v>
      </c>
      <c r="AB52" s="65">
        <f>21767/1000</f>
        <v>21.766999999999999</v>
      </c>
      <c r="AC52" s="65">
        <f>26351/1000</f>
        <v>26.350999999999999</v>
      </c>
      <c r="AD52" s="65">
        <f t="shared" si="75"/>
        <v>21.766999999999999</v>
      </c>
      <c r="AE52" s="65">
        <f t="shared" si="75"/>
        <v>26.350999999999999</v>
      </c>
      <c r="AF52" s="65">
        <f t="shared" si="73"/>
        <v>23.93205871</v>
      </c>
      <c r="AG52" s="65">
        <f t="shared" si="74"/>
        <v>0</v>
      </c>
      <c r="AH52" s="65">
        <f>[1]I0427_1037000158513_03_0_69_!V52*1.2</f>
        <v>23.932058712</v>
      </c>
      <c r="AI52" s="65">
        <f t="shared" si="76"/>
        <v>23.93205871</v>
      </c>
      <c r="AJ52" s="65">
        <f t="shared" si="77"/>
        <v>0</v>
      </c>
      <c r="AK52" s="65">
        <f t="shared" si="56"/>
        <v>0</v>
      </c>
      <c r="AL52" s="65">
        <v>0</v>
      </c>
      <c r="AM52" s="65">
        <v>0</v>
      </c>
      <c r="AN52" s="65">
        <v>0</v>
      </c>
      <c r="AO52" s="65">
        <v>0</v>
      </c>
      <c r="AP52" s="65">
        <f t="shared" si="57"/>
        <v>0</v>
      </c>
      <c r="AQ52" s="65">
        <v>0</v>
      </c>
      <c r="AR52" s="65">
        <v>0</v>
      </c>
      <c r="AS52" s="65">
        <v>0</v>
      </c>
      <c r="AT52" s="65">
        <v>0</v>
      </c>
      <c r="AU52" s="65">
        <f t="shared" si="58"/>
        <v>0</v>
      </c>
      <c r="AV52" s="65">
        <v>0</v>
      </c>
      <c r="AW52" s="65">
        <v>0</v>
      </c>
      <c r="AX52" s="65">
        <v>0</v>
      </c>
      <c r="AY52" s="65">
        <v>0</v>
      </c>
      <c r="AZ52" s="65">
        <f t="shared" si="59"/>
        <v>0</v>
      </c>
      <c r="BA52" s="65">
        <v>0</v>
      </c>
      <c r="BB52" s="65">
        <v>0</v>
      </c>
      <c r="BC52" s="65">
        <v>0</v>
      </c>
      <c r="BD52" s="65">
        <v>0</v>
      </c>
      <c r="BE52" s="65">
        <f t="shared" si="60"/>
        <v>0</v>
      </c>
      <c r="BF52" s="65">
        <v>0</v>
      </c>
      <c r="BG52" s="65">
        <v>0</v>
      </c>
      <c r="BH52" s="65">
        <v>0</v>
      </c>
      <c r="BI52" s="65">
        <v>0</v>
      </c>
      <c r="BJ52" s="65">
        <f t="shared" si="61"/>
        <v>0</v>
      </c>
      <c r="BK52" s="65">
        <v>0</v>
      </c>
      <c r="BL52" s="65">
        <v>0</v>
      </c>
      <c r="BM52" s="65">
        <v>0</v>
      </c>
      <c r="BN52" s="65">
        <v>0</v>
      </c>
      <c r="BO52" s="65">
        <f t="shared" si="62"/>
        <v>0</v>
      </c>
      <c r="BP52" s="65">
        <v>0</v>
      </c>
      <c r="BQ52" s="65">
        <v>0</v>
      </c>
      <c r="BR52" s="65">
        <v>0</v>
      </c>
      <c r="BS52" s="65">
        <v>0</v>
      </c>
      <c r="BT52" s="65">
        <f t="shared" si="63"/>
        <v>0</v>
      </c>
      <c r="BU52" s="65">
        <f t="shared" si="64"/>
        <v>0</v>
      </c>
      <c r="BV52" s="65">
        <f t="shared" si="64"/>
        <v>0</v>
      </c>
      <c r="BW52" s="65">
        <f>[1]I0427_1037000158513_03_0_69_!AH52*1.2</f>
        <v>0</v>
      </c>
      <c r="BX52" s="65">
        <f t="shared" si="65"/>
        <v>0</v>
      </c>
      <c r="BY52" s="65">
        <f t="shared" si="66"/>
        <v>0</v>
      </c>
      <c r="BZ52" s="65">
        <v>0</v>
      </c>
      <c r="CA52" s="65">
        <v>0</v>
      </c>
      <c r="CB52" s="65">
        <v>0</v>
      </c>
      <c r="CC52" s="65">
        <v>0</v>
      </c>
      <c r="CD52" s="65">
        <f t="shared" si="67"/>
        <v>0</v>
      </c>
      <c r="CE52" s="65">
        <f t="shared" si="68"/>
        <v>0</v>
      </c>
      <c r="CF52" s="65">
        <f t="shared" si="68"/>
        <v>0</v>
      </c>
      <c r="CG52" s="65">
        <f t="shared" si="68"/>
        <v>0</v>
      </c>
      <c r="CH52" s="65">
        <f t="shared" si="68"/>
        <v>0</v>
      </c>
      <c r="CI52" s="65">
        <f t="shared" si="69"/>
        <v>23.93205871</v>
      </c>
      <c r="CJ52" s="65">
        <v>0</v>
      </c>
      <c r="CK52" s="65">
        <v>0</v>
      </c>
      <c r="CL52" s="65">
        <v>23.93205871</v>
      </c>
      <c r="CM52" s="65">
        <v>0</v>
      </c>
      <c r="CN52" s="65">
        <f t="shared" si="70"/>
        <v>0</v>
      </c>
      <c r="CO52" s="65">
        <f t="shared" si="71"/>
        <v>0</v>
      </c>
      <c r="CP52" s="65">
        <f t="shared" si="71"/>
        <v>0</v>
      </c>
      <c r="CQ52" s="65">
        <f>[1]I0427_1037000158513_03_0_69_!AL52*1.2</f>
        <v>0</v>
      </c>
      <c r="CR52" s="65">
        <f t="shared" si="71"/>
        <v>0</v>
      </c>
      <c r="CS52" s="65">
        <f t="shared" si="72"/>
        <v>23.93205871</v>
      </c>
      <c r="CT52" s="65">
        <f t="shared" si="72"/>
        <v>0</v>
      </c>
      <c r="CU52" s="65">
        <f t="shared" si="72"/>
        <v>0</v>
      </c>
      <c r="CV52" s="65">
        <f t="shared" si="72"/>
        <v>23.93205871</v>
      </c>
      <c r="CW52" s="65">
        <f t="shared" si="72"/>
        <v>0</v>
      </c>
      <c r="CX52" s="65">
        <f t="shared" si="72"/>
        <v>0</v>
      </c>
      <c r="CY52" s="65">
        <f t="shared" si="72"/>
        <v>0</v>
      </c>
      <c r="CZ52" s="65">
        <f t="shared" si="72"/>
        <v>0</v>
      </c>
      <c r="DA52" s="65">
        <f t="shared" si="72"/>
        <v>0</v>
      </c>
      <c r="DB52" s="65">
        <f t="shared" si="72"/>
        <v>0</v>
      </c>
      <c r="DC52" s="64" t="s">
        <v>186</v>
      </c>
      <c r="DD52" s="72"/>
      <c r="DE52" s="60">
        <f t="shared" si="5"/>
        <v>0</v>
      </c>
      <c r="DF52" s="72"/>
    </row>
    <row r="53" spans="1:110" ht="15.75" x14ac:dyDescent="0.25">
      <c r="A53" s="62" t="s">
        <v>167</v>
      </c>
      <c r="B53" s="63" t="s">
        <v>187</v>
      </c>
      <c r="C53" s="64" t="s">
        <v>188</v>
      </c>
      <c r="D53" s="64" t="s">
        <v>171</v>
      </c>
      <c r="E53" s="64">
        <v>0</v>
      </c>
      <c r="F53" s="64">
        <v>0</v>
      </c>
      <c r="G53" s="64">
        <v>0</v>
      </c>
      <c r="H53" s="64">
        <v>0</v>
      </c>
      <c r="I53" s="64">
        <v>0</v>
      </c>
      <c r="J53" s="64">
        <v>0</v>
      </c>
      <c r="K53" s="64">
        <v>0</v>
      </c>
      <c r="L53" s="64">
        <v>0</v>
      </c>
      <c r="M53" s="64">
        <v>32</v>
      </c>
      <c r="N53" s="64" t="s">
        <v>179</v>
      </c>
      <c r="O53" s="64">
        <v>2022</v>
      </c>
      <c r="P53" s="64">
        <v>2022</v>
      </c>
      <c r="Q53" s="71">
        <f t="shared" si="53"/>
        <v>2022</v>
      </c>
      <c r="R53" s="65"/>
      <c r="S53" s="65">
        <v>1.3643287282463186</v>
      </c>
      <c r="T53" s="65">
        <v>10.1915356</v>
      </c>
      <c r="U53" s="66">
        <v>44835</v>
      </c>
      <c r="V53" s="65"/>
      <c r="W53" s="65">
        <v>1.3643287282463186</v>
      </c>
      <c r="X53" s="65">
        <v>10.1915356</v>
      </c>
      <c r="Y53" s="66">
        <v>44835</v>
      </c>
      <c r="Z53" s="65">
        <v>0</v>
      </c>
      <c r="AA53" s="65">
        <v>0</v>
      </c>
      <c r="AB53" s="65">
        <f>27703/1000</f>
        <v>27.702999999999999</v>
      </c>
      <c r="AC53" s="65">
        <f>30785/1000</f>
        <v>30.785</v>
      </c>
      <c r="AD53" s="65">
        <v>27.702999999999999</v>
      </c>
      <c r="AE53" s="65">
        <v>30.785</v>
      </c>
      <c r="AF53" s="65">
        <f t="shared" si="73"/>
        <v>10.1915356</v>
      </c>
      <c r="AG53" s="65">
        <f t="shared" si="74"/>
        <v>9.3786268419999992</v>
      </c>
      <c r="AH53" s="65">
        <f>[1]I0427_1037000158513_03_0_69_!V53*1.2</f>
        <v>27.109563995999999</v>
      </c>
      <c r="AI53" s="65">
        <f t="shared" si="76"/>
        <v>0</v>
      </c>
      <c r="AJ53" s="65">
        <f t="shared" si="77"/>
        <v>0</v>
      </c>
      <c r="AK53" s="65">
        <f t="shared" si="56"/>
        <v>0</v>
      </c>
      <c r="AL53" s="65">
        <v>0</v>
      </c>
      <c r="AM53" s="65">
        <v>0</v>
      </c>
      <c r="AN53" s="65">
        <v>0</v>
      </c>
      <c r="AO53" s="65">
        <v>0</v>
      </c>
      <c r="AP53" s="65">
        <f t="shared" si="57"/>
        <v>0</v>
      </c>
      <c r="AQ53" s="65">
        <v>0</v>
      </c>
      <c r="AR53" s="65">
        <v>0</v>
      </c>
      <c r="AS53" s="65">
        <v>0</v>
      </c>
      <c r="AT53" s="65">
        <v>0</v>
      </c>
      <c r="AU53" s="65">
        <f t="shared" si="58"/>
        <v>0</v>
      </c>
      <c r="AV53" s="65">
        <v>0</v>
      </c>
      <c r="AW53" s="65">
        <v>0</v>
      </c>
      <c r="AX53" s="65">
        <v>0</v>
      </c>
      <c r="AY53" s="65">
        <v>0</v>
      </c>
      <c r="AZ53" s="65">
        <f t="shared" si="59"/>
        <v>0</v>
      </c>
      <c r="BA53" s="65">
        <v>0</v>
      </c>
      <c r="BB53" s="65">
        <v>0</v>
      </c>
      <c r="BC53" s="65">
        <v>0</v>
      </c>
      <c r="BD53" s="65">
        <v>0</v>
      </c>
      <c r="BE53" s="65">
        <f t="shared" si="60"/>
        <v>0</v>
      </c>
      <c r="BF53" s="65">
        <v>0</v>
      </c>
      <c r="BG53" s="65">
        <v>0</v>
      </c>
      <c r="BH53" s="65">
        <v>0</v>
      </c>
      <c r="BI53" s="65">
        <v>0</v>
      </c>
      <c r="BJ53" s="65">
        <f t="shared" si="61"/>
        <v>0</v>
      </c>
      <c r="BK53" s="65">
        <v>0</v>
      </c>
      <c r="BL53" s="65">
        <v>0</v>
      </c>
      <c r="BM53" s="65">
        <v>0</v>
      </c>
      <c r="BN53" s="65">
        <v>0</v>
      </c>
      <c r="BO53" s="65">
        <f t="shared" si="62"/>
        <v>10.1915356</v>
      </c>
      <c r="BP53" s="65">
        <v>0</v>
      </c>
      <c r="BQ53" s="65">
        <v>0</v>
      </c>
      <c r="BR53" s="65">
        <v>10.1915356</v>
      </c>
      <c r="BS53" s="65">
        <v>0</v>
      </c>
      <c r="BT53" s="65">
        <f t="shared" si="63"/>
        <v>9.3786268419999992</v>
      </c>
      <c r="BU53" s="65">
        <f t="shared" si="64"/>
        <v>0</v>
      </c>
      <c r="BV53" s="65">
        <f t="shared" si="64"/>
        <v>0</v>
      </c>
      <c r="BW53" s="65">
        <v>9.3786268419999992</v>
      </c>
      <c r="BX53" s="65">
        <f t="shared" si="65"/>
        <v>0</v>
      </c>
      <c r="BY53" s="65">
        <f t="shared" si="66"/>
        <v>0</v>
      </c>
      <c r="BZ53" s="65">
        <v>0</v>
      </c>
      <c r="CA53" s="65">
        <v>0</v>
      </c>
      <c r="CB53" s="65">
        <v>0</v>
      </c>
      <c r="CC53" s="65">
        <v>0</v>
      </c>
      <c r="CD53" s="65">
        <f t="shared" si="67"/>
        <v>0</v>
      </c>
      <c r="CE53" s="65">
        <f t="shared" si="68"/>
        <v>0</v>
      </c>
      <c r="CF53" s="65">
        <f t="shared" si="68"/>
        <v>0</v>
      </c>
      <c r="CG53" s="65">
        <f t="shared" si="68"/>
        <v>0</v>
      </c>
      <c r="CH53" s="65">
        <f t="shared" si="68"/>
        <v>0</v>
      </c>
      <c r="CI53" s="65">
        <f t="shared" si="69"/>
        <v>0</v>
      </c>
      <c r="CJ53" s="65">
        <v>0</v>
      </c>
      <c r="CK53" s="65">
        <v>0</v>
      </c>
      <c r="CL53" s="65">
        <v>0</v>
      </c>
      <c r="CM53" s="65">
        <v>0</v>
      </c>
      <c r="CN53" s="65">
        <f t="shared" si="70"/>
        <v>0</v>
      </c>
      <c r="CO53" s="65">
        <f t="shared" si="71"/>
        <v>0</v>
      </c>
      <c r="CP53" s="65">
        <f t="shared" si="71"/>
        <v>0</v>
      </c>
      <c r="CQ53" s="65">
        <f t="shared" si="71"/>
        <v>0</v>
      </c>
      <c r="CR53" s="65">
        <f t="shared" si="71"/>
        <v>0</v>
      </c>
      <c r="CS53" s="65">
        <f t="shared" si="72"/>
        <v>10.1915356</v>
      </c>
      <c r="CT53" s="65">
        <f t="shared" si="72"/>
        <v>0</v>
      </c>
      <c r="CU53" s="65">
        <f t="shared" si="72"/>
        <v>0</v>
      </c>
      <c r="CV53" s="65">
        <f t="shared" si="72"/>
        <v>10.1915356</v>
      </c>
      <c r="CW53" s="65">
        <f t="shared" si="72"/>
        <v>0</v>
      </c>
      <c r="CX53" s="65">
        <f t="shared" si="72"/>
        <v>9.3786268419999992</v>
      </c>
      <c r="CY53" s="65">
        <f t="shared" si="72"/>
        <v>0</v>
      </c>
      <c r="CZ53" s="65">
        <f t="shared" si="72"/>
        <v>0</v>
      </c>
      <c r="DA53" s="65">
        <f t="shared" si="72"/>
        <v>9.3786268419999992</v>
      </c>
      <c r="DB53" s="65">
        <f t="shared" si="72"/>
        <v>0</v>
      </c>
      <c r="DC53" s="64" t="s">
        <v>118</v>
      </c>
      <c r="DD53" s="72"/>
      <c r="DE53" s="60">
        <f t="shared" si="5"/>
        <v>9.3786268419999992</v>
      </c>
      <c r="DF53" s="72"/>
    </row>
    <row r="54" spans="1:110" ht="15.75" x14ac:dyDescent="0.25">
      <c r="A54" s="62" t="s">
        <v>167</v>
      </c>
      <c r="B54" s="63" t="s">
        <v>189</v>
      </c>
      <c r="C54" s="64" t="s">
        <v>190</v>
      </c>
      <c r="D54" s="64" t="s">
        <v>171</v>
      </c>
      <c r="E54" s="64">
        <v>0</v>
      </c>
      <c r="F54" s="64">
        <v>0</v>
      </c>
      <c r="G54" s="64">
        <v>0</v>
      </c>
      <c r="H54" s="64">
        <v>0</v>
      </c>
      <c r="I54" s="64">
        <v>0</v>
      </c>
      <c r="J54" s="64">
        <v>0</v>
      </c>
      <c r="K54" s="64">
        <v>0</v>
      </c>
      <c r="L54" s="64">
        <v>0</v>
      </c>
      <c r="M54" s="64">
        <v>33</v>
      </c>
      <c r="N54" s="71" t="s">
        <v>118</v>
      </c>
      <c r="O54" s="71" t="s">
        <v>118</v>
      </c>
      <c r="P54" s="71" t="s">
        <v>118</v>
      </c>
      <c r="Q54" s="71" t="s">
        <v>118</v>
      </c>
      <c r="R54" s="65"/>
      <c r="S54" s="65">
        <v>0</v>
      </c>
      <c r="T54" s="65">
        <v>0</v>
      </c>
      <c r="U54" s="66" t="s">
        <v>118</v>
      </c>
      <c r="V54" s="65"/>
      <c r="W54" s="65">
        <v>0</v>
      </c>
      <c r="X54" s="65">
        <v>0</v>
      </c>
      <c r="Y54" s="66" t="s">
        <v>118</v>
      </c>
      <c r="Z54" s="65">
        <v>0</v>
      </c>
      <c r="AA54" s="65">
        <v>0</v>
      </c>
      <c r="AB54" s="65">
        <f>25724/1000</f>
        <v>25.724</v>
      </c>
      <c r="AC54" s="65">
        <f>29830/1000</f>
        <v>29.83</v>
      </c>
      <c r="AD54" s="65">
        <v>25.724</v>
      </c>
      <c r="AE54" s="65">
        <v>29.83</v>
      </c>
      <c r="AF54" s="65">
        <f t="shared" si="73"/>
        <v>0</v>
      </c>
      <c r="AG54" s="65">
        <f t="shared" si="74"/>
        <v>0</v>
      </c>
      <c r="AH54" s="65">
        <f>[1]I0427_1037000158513_03_0_69_!V54*1.2</f>
        <v>26.498631995999997</v>
      </c>
      <c r="AI54" s="65">
        <f t="shared" si="76"/>
        <v>0</v>
      </c>
      <c r="AJ54" s="65">
        <f t="shared" si="77"/>
        <v>0</v>
      </c>
      <c r="AK54" s="65">
        <f t="shared" si="56"/>
        <v>0</v>
      </c>
      <c r="AL54" s="65">
        <v>0</v>
      </c>
      <c r="AM54" s="65">
        <v>0</v>
      </c>
      <c r="AN54" s="65">
        <v>0</v>
      </c>
      <c r="AO54" s="65">
        <v>0</v>
      </c>
      <c r="AP54" s="65">
        <f t="shared" si="57"/>
        <v>0</v>
      </c>
      <c r="AQ54" s="65">
        <v>0</v>
      </c>
      <c r="AR54" s="65">
        <v>0</v>
      </c>
      <c r="AS54" s="65">
        <v>0</v>
      </c>
      <c r="AT54" s="65">
        <v>0</v>
      </c>
      <c r="AU54" s="65">
        <f t="shared" si="58"/>
        <v>0</v>
      </c>
      <c r="AV54" s="65">
        <v>0</v>
      </c>
      <c r="AW54" s="65">
        <v>0</v>
      </c>
      <c r="AX54" s="65">
        <v>0</v>
      </c>
      <c r="AY54" s="65">
        <v>0</v>
      </c>
      <c r="AZ54" s="65">
        <f t="shared" si="59"/>
        <v>0</v>
      </c>
      <c r="BA54" s="65">
        <v>0</v>
      </c>
      <c r="BB54" s="65">
        <v>0</v>
      </c>
      <c r="BC54" s="65">
        <v>0</v>
      </c>
      <c r="BD54" s="65">
        <v>0</v>
      </c>
      <c r="BE54" s="65">
        <f t="shared" si="60"/>
        <v>0</v>
      </c>
      <c r="BF54" s="65">
        <v>0</v>
      </c>
      <c r="BG54" s="65">
        <v>0</v>
      </c>
      <c r="BH54" s="65">
        <v>0</v>
      </c>
      <c r="BI54" s="65">
        <v>0</v>
      </c>
      <c r="BJ54" s="65">
        <f t="shared" si="61"/>
        <v>0</v>
      </c>
      <c r="BK54" s="65">
        <v>0</v>
      </c>
      <c r="BL54" s="65">
        <v>0</v>
      </c>
      <c r="BM54" s="65">
        <v>0</v>
      </c>
      <c r="BN54" s="65">
        <v>0</v>
      </c>
      <c r="BO54" s="65">
        <f t="shared" si="62"/>
        <v>0</v>
      </c>
      <c r="BP54" s="65">
        <v>0</v>
      </c>
      <c r="BQ54" s="65">
        <v>0</v>
      </c>
      <c r="BR54" s="65">
        <v>0</v>
      </c>
      <c r="BS54" s="65">
        <v>0</v>
      </c>
      <c r="BT54" s="65">
        <f t="shared" si="63"/>
        <v>0</v>
      </c>
      <c r="BU54" s="65">
        <f t="shared" si="64"/>
        <v>0</v>
      </c>
      <c r="BV54" s="65">
        <f t="shared" si="64"/>
        <v>0</v>
      </c>
      <c r="BW54" s="65">
        <f>[1]I0427_1037000158513_03_0_69_!AH54*1.2</f>
        <v>0</v>
      </c>
      <c r="BX54" s="65">
        <f t="shared" si="65"/>
        <v>0</v>
      </c>
      <c r="BY54" s="65">
        <f t="shared" si="66"/>
        <v>0</v>
      </c>
      <c r="BZ54" s="65">
        <v>0</v>
      </c>
      <c r="CA54" s="65">
        <v>0</v>
      </c>
      <c r="CB54" s="65">
        <v>0</v>
      </c>
      <c r="CC54" s="65">
        <v>0</v>
      </c>
      <c r="CD54" s="65">
        <f t="shared" si="67"/>
        <v>0</v>
      </c>
      <c r="CE54" s="65">
        <f t="shared" si="68"/>
        <v>0</v>
      </c>
      <c r="CF54" s="65">
        <f t="shared" si="68"/>
        <v>0</v>
      </c>
      <c r="CG54" s="65">
        <v>0</v>
      </c>
      <c r="CH54" s="65">
        <f t="shared" si="68"/>
        <v>0</v>
      </c>
      <c r="CI54" s="65">
        <f t="shared" si="69"/>
        <v>0</v>
      </c>
      <c r="CJ54" s="65">
        <v>0</v>
      </c>
      <c r="CK54" s="65">
        <v>0</v>
      </c>
      <c r="CL54" s="65">
        <v>0</v>
      </c>
      <c r="CM54" s="65">
        <v>0</v>
      </c>
      <c r="CN54" s="65">
        <f t="shared" si="70"/>
        <v>0</v>
      </c>
      <c r="CO54" s="65">
        <f t="shared" si="71"/>
        <v>0</v>
      </c>
      <c r="CP54" s="65">
        <f t="shared" si="71"/>
        <v>0</v>
      </c>
      <c r="CQ54" s="65">
        <f t="shared" si="71"/>
        <v>0</v>
      </c>
      <c r="CR54" s="65">
        <f t="shared" si="71"/>
        <v>0</v>
      </c>
      <c r="CS54" s="65">
        <f t="shared" si="72"/>
        <v>0</v>
      </c>
      <c r="CT54" s="65">
        <f t="shared" si="72"/>
        <v>0</v>
      </c>
      <c r="CU54" s="65">
        <f t="shared" si="72"/>
        <v>0</v>
      </c>
      <c r="CV54" s="65">
        <f t="shared" si="72"/>
        <v>0</v>
      </c>
      <c r="CW54" s="65">
        <f t="shared" si="72"/>
        <v>0</v>
      </c>
      <c r="CX54" s="65">
        <f t="shared" si="72"/>
        <v>0</v>
      </c>
      <c r="CY54" s="65">
        <f t="shared" si="72"/>
        <v>0</v>
      </c>
      <c r="CZ54" s="65">
        <f t="shared" si="72"/>
        <v>0</v>
      </c>
      <c r="DA54" s="65">
        <f t="shared" si="72"/>
        <v>0</v>
      </c>
      <c r="DB54" s="65">
        <f t="shared" si="72"/>
        <v>0</v>
      </c>
      <c r="DC54" s="64" t="s">
        <v>118</v>
      </c>
      <c r="DD54" s="72"/>
      <c r="DE54" s="60">
        <f t="shared" si="5"/>
        <v>0</v>
      </c>
      <c r="DF54" s="72"/>
    </row>
    <row r="55" spans="1:110" s="27" customFormat="1" ht="47.25" x14ac:dyDescent="0.25">
      <c r="A55" s="62" t="s">
        <v>191</v>
      </c>
      <c r="B55" s="63" t="s">
        <v>192</v>
      </c>
      <c r="C55" s="64" t="s">
        <v>117</v>
      </c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 t="s">
        <v>118</v>
      </c>
      <c r="O55" s="64" t="s">
        <v>118</v>
      </c>
      <c r="P55" s="64" t="s">
        <v>118</v>
      </c>
      <c r="Q55" s="65" t="s">
        <v>118</v>
      </c>
      <c r="R55" s="65"/>
      <c r="S55" s="65">
        <f>SUM(S56,S57)</f>
        <v>0</v>
      </c>
      <c r="T55" s="65">
        <f>SUM(T56,T57)</f>
        <v>0</v>
      </c>
      <c r="U55" s="66" t="s">
        <v>118</v>
      </c>
      <c r="V55" s="65">
        <f>SUM(V56,V57)</f>
        <v>0</v>
      </c>
      <c r="W55" s="65">
        <f>SUM(W56,W57)</f>
        <v>0</v>
      </c>
      <c r="X55" s="65">
        <f>SUM(X56,X57)</f>
        <v>0</v>
      </c>
      <c r="Y55" s="65" t="s">
        <v>118</v>
      </c>
      <c r="Z55" s="65">
        <f t="shared" ref="Z55:CK55" si="78">SUM(Z56,Z57)</f>
        <v>0</v>
      </c>
      <c r="AA55" s="65">
        <f t="shared" si="78"/>
        <v>0</v>
      </c>
      <c r="AB55" s="65">
        <f t="shared" si="78"/>
        <v>0</v>
      </c>
      <c r="AC55" s="65">
        <f t="shared" si="78"/>
        <v>0</v>
      </c>
      <c r="AD55" s="65">
        <f t="shared" si="78"/>
        <v>0</v>
      </c>
      <c r="AE55" s="65">
        <f t="shared" si="78"/>
        <v>0</v>
      </c>
      <c r="AF55" s="65">
        <f t="shared" si="78"/>
        <v>0</v>
      </c>
      <c r="AG55" s="65">
        <f t="shared" si="78"/>
        <v>0</v>
      </c>
      <c r="AH55" s="65">
        <f t="shared" si="78"/>
        <v>0</v>
      </c>
      <c r="AI55" s="65">
        <f t="shared" si="78"/>
        <v>0</v>
      </c>
      <c r="AJ55" s="65">
        <f t="shared" si="78"/>
        <v>0</v>
      </c>
      <c r="AK55" s="65">
        <f t="shared" si="78"/>
        <v>0</v>
      </c>
      <c r="AL55" s="65">
        <f t="shared" si="78"/>
        <v>0</v>
      </c>
      <c r="AM55" s="65">
        <f t="shared" si="78"/>
        <v>0</v>
      </c>
      <c r="AN55" s="65">
        <f t="shared" si="78"/>
        <v>0</v>
      </c>
      <c r="AO55" s="65">
        <f t="shared" si="78"/>
        <v>0</v>
      </c>
      <c r="AP55" s="65">
        <f t="shared" si="78"/>
        <v>0</v>
      </c>
      <c r="AQ55" s="65">
        <f t="shared" si="78"/>
        <v>0</v>
      </c>
      <c r="AR55" s="65">
        <f t="shared" si="78"/>
        <v>0</v>
      </c>
      <c r="AS55" s="65">
        <f t="shared" si="78"/>
        <v>0</v>
      </c>
      <c r="AT55" s="65">
        <f t="shared" si="78"/>
        <v>0</v>
      </c>
      <c r="AU55" s="65">
        <f t="shared" si="78"/>
        <v>0</v>
      </c>
      <c r="AV55" s="65">
        <f t="shared" si="78"/>
        <v>0</v>
      </c>
      <c r="AW55" s="65">
        <f t="shared" si="78"/>
        <v>0</v>
      </c>
      <c r="AX55" s="65">
        <f t="shared" si="78"/>
        <v>0</v>
      </c>
      <c r="AY55" s="65">
        <f t="shared" si="78"/>
        <v>0</v>
      </c>
      <c r="AZ55" s="65">
        <f t="shared" si="78"/>
        <v>0</v>
      </c>
      <c r="BA55" s="65">
        <f t="shared" si="78"/>
        <v>0</v>
      </c>
      <c r="BB55" s="65">
        <f t="shared" si="78"/>
        <v>0</v>
      </c>
      <c r="BC55" s="65">
        <f t="shared" si="78"/>
        <v>0</v>
      </c>
      <c r="BD55" s="65">
        <f t="shared" si="78"/>
        <v>0</v>
      </c>
      <c r="BE55" s="65">
        <f t="shared" si="78"/>
        <v>0</v>
      </c>
      <c r="BF55" s="65">
        <f t="shared" si="78"/>
        <v>0</v>
      </c>
      <c r="BG55" s="65">
        <f t="shared" si="78"/>
        <v>0</v>
      </c>
      <c r="BH55" s="65">
        <f t="shared" si="78"/>
        <v>0</v>
      </c>
      <c r="BI55" s="65">
        <f t="shared" si="78"/>
        <v>0</v>
      </c>
      <c r="BJ55" s="65">
        <f t="shared" si="78"/>
        <v>0</v>
      </c>
      <c r="BK55" s="65">
        <f t="shared" si="78"/>
        <v>0</v>
      </c>
      <c r="BL55" s="65">
        <f t="shared" si="78"/>
        <v>0</v>
      </c>
      <c r="BM55" s="65">
        <f t="shared" si="78"/>
        <v>0</v>
      </c>
      <c r="BN55" s="65">
        <f t="shared" si="78"/>
        <v>0</v>
      </c>
      <c r="BO55" s="65">
        <f t="shared" si="78"/>
        <v>0</v>
      </c>
      <c r="BP55" s="65">
        <f t="shared" si="78"/>
        <v>0</v>
      </c>
      <c r="BQ55" s="65">
        <f t="shared" si="78"/>
        <v>0</v>
      </c>
      <c r="BR55" s="65">
        <f t="shared" si="78"/>
        <v>0</v>
      </c>
      <c r="BS55" s="65">
        <f t="shared" si="78"/>
        <v>0</v>
      </c>
      <c r="BT55" s="65">
        <f t="shared" si="78"/>
        <v>0</v>
      </c>
      <c r="BU55" s="65">
        <f t="shared" si="78"/>
        <v>0</v>
      </c>
      <c r="BV55" s="65">
        <f t="shared" si="78"/>
        <v>0</v>
      </c>
      <c r="BW55" s="65">
        <f t="shared" si="78"/>
        <v>0</v>
      </c>
      <c r="BX55" s="65">
        <f t="shared" si="78"/>
        <v>0</v>
      </c>
      <c r="BY55" s="65">
        <f t="shared" si="78"/>
        <v>0</v>
      </c>
      <c r="BZ55" s="65">
        <f t="shared" si="78"/>
        <v>0</v>
      </c>
      <c r="CA55" s="65">
        <f t="shared" si="78"/>
        <v>0</v>
      </c>
      <c r="CB55" s="65">
        <f t="shared" si="78"/>
        <v>0</v>
      </c>
      <c r="CC55" s="65">
        <f t="shared" si="78"/>
        <v>0</v>
      </c>
      <c r="CD55" s="65">
        <f t="shared" si="78"/>
        <v>0</v>
      </c>
      <c r="CE55" s="65">
        <f t="shared" si="78"/>
        <v>0</v>
      </c>
      <c r="CF55" s="65">
        <f t="shared" si="78"/>
        <v>0</v>
      </c>
      <c r="CG55" s="65">
        <f t="shared" si="78"/>
        <v>0</v>
      </c>
      <c r="CH55" s="65">
        <f t="shared" si="78"/>
        <v>0</v>
      </c>
      <c r="CI55" s="65">
        <f t="shared" si="78"/>
        <v>0</v>
      </c>
      <c r="CJ55" s="65">
        <f t="shared" si="78"/>
        <v>0</v>
      </c>
      <c r="CK55" s="65">
        <f t="shared" si="78"/>
        <v>0</v>
      </c>
      <c r="CL55" s="65">
        <f t="shared" ref="CL55:DB55" si="79">SUM(CL56,CL57)</f>
        <v>0</v>
      </c>
      <c r="CM55" s="65">
        <f t="shared" si="79"/>
        <v>0</v>
      </c>
      <c r="CN55" s="65">
        <f t="shared" si="79"/>
        <v>0</v>
      </c>
      <c r="CO55" s="65">
        <f t="shared" si="79"/>
        <v>0</v>
      </c>
      <c r="CP55" s="65">
        <f t="shared" si="79"/>
        <v>0</v>
      </c>
      <c r="CQ55" s="65">
        <f t="shared" si="79"/>
        <v>0</v>
      </c>
      <c r="CR55" s="65">
        <f t="shared" si="79"/>
        <v>0</v>
      </c>
      <c r="CS55" s="65">
        <f t="shared" si="79"/>
        <v>0</v>
      </c>
      <c r="CT55" s="65">
        <f t="shared" si="79"/>
        <v>0</v>
      </c>
      <c r="CU55" s="65">
        <f t="shared" si="79"/>
        <v>0</v>
      </c>
      <c r="CV55" s="65">
        <f t="shared" si="79"/>
        <v>0</v>
      </c>
      <c r="CW55" s="65">
        <f t="shared" si="79"/>
        <v>0</v>
      </c>
      <c r="CX55" s="65">
        <f t="shared" si="79"/>
        <v>0</v>
      </c>
      <c r="CY55" s="65">
        <f t="shared" si="79"/>
        <v>0</v>
      </c>
      <c r="CZ55" s="65">
        <f t="shared" si="79"/>
        <v>0</v>
      </c>
      <c r="DA55" s="65">
        <f t="shared" si="79"/>
        <v>0</v>
      </c>
      <c r="DB55" s="65">
        <f t="shared" si="79"/>
        <v>0</v>
      </c>
      <c r="DC55" s="64" t="s">
        <v>118</v>
      </c>
      <c r="DD55" s="67">
        <f t="shared" ref="DD55:DD115" si="80">SUM(AU55,BE55,BO55,BY55,CI55)</f>
        <v>0</v>
      </c>
      <c r="DE55" s="60">
        <f t="shared" si="5"/>
        <v>0</v>
      </c>
    </row>
    <row r="56" spans="1:110" s="27" customFormat="1" ht="31.5" x14ac:dyDescent="0.25">
      <c r="A56" s="62" t="s">
        <v>193</v>
      </c>
      <c r="B56" s="63" t="s">
        <v>194</v>
      </c>
      <c r="C56" s="64" t="s">
        <v>117</v>
      </c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 t="s">
        <v>118</v>
      </c>
      <c r="O56" s="64" t="s">
        <v>118</v>
      </c>
      <c r="P56" s="64" t="s">
        <v>118</v>
      </c>
      <c r="Q56" s="65" t="s">
        <v>118</v>
      </c>
      <c r="R56" s="65"/>
      <c r="S56" s="65">
        <v>0</v>
      </c>
      <c r="T56" s="65">
        <v>0</v>
      </c>
      <c r="U56" s="66" t="s">
        <v>118</v>
      </c>
      <c r="V56" s="65"/>
      <c r="W56" s="65">
        <v>0</v>
      </c>
      <c r="X56" s="65">
        <v>0</v>
      </c>
      <c r="Y56" s="65" t="s">
        <v>118</v>
      </c>
      <c r="Z56" s="65">
        <v>0</v>
      </c>
      <c r="AA56" s="65">
        <v>0</v>
      </c>
      <c r="AB56" s="65">
        <v>0</v>
      </c>
      <c r="AC56" s="65">
        <v>0</v>
      </c>
      <c r="AD56" s="65">
        <v>0</v>
      </c>
      <c r="AE56" s="65">
        <v>0</v>
      </c>
      <c r="AF56" s="65">
        <v>0</v>
      </c>
      <c r="AG56" s="65">
        <f>SUM(AA56,AJ56,AP56,AZ56,BJ56)</f>
        <v>0</v>
      </c>
      <c r="AH56" s="65">
        <f>SUM(AK56,AU56,BE56,BO56,BY56,CI56)</f>
        <v>0</v>
      </c>
      <c r="AI56" s="65">
        <f>SUM(BO56,BY56,CI56)</f>
        <v>0</v>
      </c>
      <c r="AJ56" s="65">
        <f>SUM(BT56,CD56,CN56)</f>
        <v>0</v>
      </c>
      <c r="AK56" s="65">
        <f>SUM(AL56:AO56)</f>
        <v>0</v>
      </c>
      <c r="AL56" s="65">
        <v>0</v>
      </c>
      <c r="AM56" s="65">
        <v>0</v>
      </c>
      <c r="AN56" s="65">
        <v>0</v>
      </c>
      <c r="AO56" s="65">
        <v>0</v>
      </c>
      <c r="AP56" s="65">
        <f>SUM(AQ56:AT56)</f>
        <v>0</v>
      </c>
      <c r="AQ56" s="65">
        <v>0</v>
      </c>
      <c r="AR56" s="65">
        <v>0</v>
      </c>
      <c r="AS56" s="65">
        <v>0</v>
      </c>
      <c r="AT56" s="65">
        <v>0</v>
      </c>
      <c r="AU56" s="65">
        <f>SUM(AV56:AY56)</f>
        <v>0</v>
      </c>
      <c r="AV56" s="65">
        <v>0</v>
      </c>
      <c r="AW56" s="65">
        <v>0</v>
      </c>
      <c r="AX56" s="65">
        <v>0</v>
      </c>
      <c r="AY56" s="65">
        <v>0</v>
      </c>
      <c r="AZ56" s="65">
        <f>SUM(BA56:BD56)</f>
        <v>0</v>
      </c>
      <c r="BA56" s="65">
        <v>0</v>
      </c>
      <c r="BB56" s="65">
        <v>0</v>
      </c>
      <c r="BC56" s="65">
        <v>0</v>
      </c>
      <c r="BD56" s="65">
        <v>0</v>
      </c>
      <c r="BE56" s="65">
        <f>SUM(BF56:BI56)</f>
        <v>0</v>
      </c>
      <c r="BF56" s="65">
        <v>0</v>
      </c>
      <c r="BG56" s="65">
        <v>0</v>
      </c>
      <c r="BH56" s="65">
        <v>0</v>
      </c>
      <c r="BI56" s="65">
        <v>0</v>
      </c>
      <c r="BJ56" s="65">
        <f>SUM(BK56:BN56)</f>
        <v>0</v>
      </c>
      <c r="BK56" s="65">
        <v>0</v>
      </c>
      <c r="BL56" s="65">
        <v>0</v>
      </c>
      <c r="BM56" s="65">
        <v>0</v>
      </c>
      <c r="BN56" s="65">
        <v>0</v>
      </c>
      <c r="BO56" s="65">
        <f>SUM(BP56:BS56)</f>
        <v>0</v>
      </c>
      <c r="BP56" s="65">
        <v>0</v>
      </c>
      <c r="BQ56" s="65">
        <v>0</v>
      </c>
      <c r="BR56" s="65">
        <v>0</v>
      </c>
      <c r="BS56" s="65">
        <v>0</v>
      </c>
      <c r="BT56" s="65">
        <f>SUM(BU56:BX56)</f>
        <v>0</v>
      </c>
      <c r="BU56" s="65">
        <v>0</v>
      </c>
      <c r="BV56" s="65">
        <v>0</v>
      </c>
      <c r="BW56" s="65">
        <v>0</v>
      </c>
      <c r="BX56" s="65">
        <v>0</v>
      </c>
      <c r="BY56" s="65">
        <f>SUM(BZ56:CC56)</f>
        <v>0</v>
      </c>
      <c r="BZ56" s="65">
        <v>0</v>
      </c>
      <c r="CA56" s="65">
        <v>0</v>
      </c>
      <c r="CB56" s="65">
        <v>0</v>
      </c>
      <c r="CC56" s="65">
        <v>0</v>
      </c>
      <c r="CD56" s="65">
        <f>SUM(CE56:CH56)</f>
        <v>0</v>
      </c>
      <c r="CE56" s="65">
        <v>0</v>
      </c>
      <c r="CF56" s="65">
        <v>0</v>
      </c>
      <c r="CG56" s="65">
        <v>0</v>
      </c>
      <c r="CH56" s="65">
        <v>0</v>
      </c>
      <c r="CI56" s="65">
        <f>SUM(CJ56:CM56)</f>
        <v>0</v>
      </c>
      <c r="CJ56" s="65">
        <v>0</v>
      </c>
      <c r="CK56" s="65">
        <v>0</v>
      </c>
      <c r="CL56" s="65">
        <v>0</v>
      </c>
      <c r="CM56" s="65">
        <v>0</v>
      </c>
      <c r="CN56" s="65">
        <f>SUM(CO56:CR56)</f>
        <v>0</v>
      </c>
      <c r="CO56" s="65">
        <v>0</v>
      </c>
      <c r="CP56" s="65">
        <v>0</v>
      </c>
      <c r="CQ56" s="65">
        <v>0</v>
      </c>
      <c r="CR56" s="65">
        <v>0</v>
      </c>
      <c r="CS56" s="65">
        <f t="shared" ref="CS56:DB57" si="81">SUM(AU56,BE56,BO56,BY56,CI56)</f>
        <v>0</v>
      </c>
      <c r="CT56" s="65">
        <f t="shared" si="81"/>
        <v>0</v>
      </c>
      <c r="CU56" s="65">
        <f t="shared" si="81"/>
        <v>0</v>
      </c>
      <c r="CV56" s="65">
        <f t="shared" si="81"/>
        <v>0</v>
      </c>
      <c r="CW56" s="65">
        <f t="shared" si="81"/>
        <v>0</v>
      </c>
      <c r="CX56" s="65">
        <f t="shared" si="81"/>
        <v>0</v>
      </c>
      <c r="CY56" s="65">
        <f t="shared" si="81"/>
        <v>0</v>
      </c>
      <c r="CZ56" s="65">
        <f t="shared" si="81"/>
        <v>0</v>
      </c>
      <c r="DA56" s="65">
        <f t="shared" si="81"/>
        <v>0</v>
      </c>
      <c r="DB56" s="65">
        <f t="shared" si="81"/>
        <v>0</v>
      </c>
      <c r="DC56" s="64" t="s">
        <v>118</v>
      </c>
      <c r="DD56" s="67">
        <f t="shared" si="80"/>
        <v>0</v>
      </c>
      <c r="DE56" s="60">
        <f t="shared" si="5"/>
        <v>0</v>
      </c>
    </row>
    <row r="57" spans="1:110" s="27" customFormat="1" ht="47.25" x14ac:dyDescent="0.25">
      <c r="A57" s="62" t="s">
        <v>195</v>
      </c>
      <c r="B57" s="63" t="s">
        <v>196</v>
      </c>
      <c r="C57" s="64" t="s">
        <v>117</v>
      </c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 t="s">
        <v>118</v>
      </c>
      <c r="O57" s="64" t="s">
        <v>118</v>
      </c>
      <c r="P57" s="64" t="s">
        <v>118</v>
      </c>
      <c r="Q57" s="65" t="s">
        <v>118</v>
      </c>
      <c r="R57" s="65"/>
      <c r="S57" s="65">
        <v>0</v>
      </c>
      <c r="T57" s="65">
        <v>0</v>
      </c>
      <c r="U57" s="66" t="s">
        <v>118</v>
      </c>
      <c r="V57" s="65"/>
      <c r="W57" s="65">
        <v>0</v>
      </c>
      <c r="X57" s="65">
        <v>0</v>
      </c>
      <c r="Y57" s="65" t="s">
        <v>118</v>
      </c>
      <c r="Z57" s="65">
        <v>0</v>
      </c>
      <c r="AA57" s="65">
        <v>0</v>
      </c>
      <c r="AB57" s="65">
        <v>0</v>
      </c>
      <c r="AC57" s="65">
        <v>0</v>
      </c>
      <c r="AD57" s="65">
        <v>0</v>
      </c>
      <c r="AE57" s="65">
        <v>0</v>
      </c>
      <c r="AF57" s="65">
        <v>0</v>
      </c>
      <c r="AG57" s="65">
        <f>SUM(AA57,AJ57,AP57,AZ57,BJ57)</f>
        <v>0</v>
      </c>
      <c r="AH57" s="65">
        <f>SUM(AK57,AU57,BE57,BO57,BY57,CI57)</f>
        <v>0</v>
      </c>
      <c r="AI57" s="65">
        <f>SUM(BO57,BY57,CI57)</f>
        <v>0</v>
      </c>
      <c r="AJ57" s="65">
        <f>SUM(BT57,CD57,CN57)</f>
        <v>0</v>
      </c>
      <c r="AK57" s="65">
        <f>SUM(AL57:AO57)</f>
        <v>0</v>
      </c>
      <c r="AL57" s="65">
        <v>0</v>
      </c>
      <c r="AM57" s="65">
        <v>0</v>
      </c>
      <c r="AN57" s="65">
        <v>0</v>
      </c>
      <c r="AO57" s="65">
        <v>0</v>
      </c>
      <c r="AP57" s="65">
        <f>SUM(AQ57:AT57)</f>
        <v>0</v>
      </c>
      <c r="AQ57" s="65">
        <v>0</v>
      </c>
      <c r="AR57" s="65">
        <v>0</v>
      </c>
      <c r="AS57" s="65">
        <v>0</v>
      </c>
      <c r="AT57" s="65">
        <v>0</v>
      </c>
      <c r="AU57" s="65">
        <f>SUM(AV57:AY57)</f>
        <v>0</v>
      </c>
      <c r="AV57" s="65">
        <v>0</v>
      </c>
      <c r="AW57" s="65">
        <v>0</v>
      </c>
      <c r="AX57" s="65">
        <v>0</v>
      </c>
      <c r="AY57" s="65">
        <v>0</v>
      </c>
      <c r="AZ57" s="65">
        <f>SUM(BA57:BD57)</f>
        <v>0</v>
      </c>
      <c r="BA57" s="65">
        <v>0</v>
      </c>
      <c r="BB57" s="65">
        <v>0</v>
      </c>
      <c r="BC57" s="65">
        <v>0</v>
      </c>
      <c r="BD57" s="65">
        <v>0</v>
      </c>
      <c r="BE57" s="65">
        <f>SUM(BF57:BI57)</f>
        <v>0</v>
      </c>
      <c r="BF57" s="65">
        <v>0</v>
      </c>
      <c r="BG57" s="65">
        <v>0</v>
      </c>
      <c r="BH57" s="65">
        <v>0</v>
      </c>
      <c r="BI57" s="65">
        <v>0</v>
      </c>
      <c r="BJ57" s="65">
        <f>SUM(BK57:BN57)</f>
        <v>0</v>
      </c>
      <c r="BK57" s="65">
        <v>0</v>
      </c>
      <c r="BL57" s="65">
        <v>0</v>
      </c>
      <c r="BM57" s="65">
        <v>0</v>
      </c>
      <c r="BN57" s="65">
        <v>0</v>
      </c>
      <c r="BO57" s="65">
        <f>SUM(BP57:BS57)</f>
        <v>0</v>
      </c>
      <c r="BP57" s="65">
        <v>0</v>
      </c>
      <c r="BQ57" s="65">
        <v>0</v>
      </c>
      <c r="BR57" s="65">
        <v>0</v>
      </c>
      <c r="BS57" s="65">
        <v>0</v>
      </c>
      <c r="BT57" s="65">
        <f>SUM(BU57:BX57)</f>
        <v>0</v>
      </c>
      <c r="BU57" s="65">
        <v>0</v>
      </c>
      <c r="BV57" s="65">
        <v>0</v>
      </c>
      <c r="BW57" s="65">
        <v>0</v>
      </c>
      <c r="BX57" s="65">
        <v>0</v>
      </c>
      <c r="BY57" s="65">
        <f>SUM(BZ57:CC57)</f>
        <v>0</v>
      </c>
      <c r="BZ57" s="65">
        <v>0</v>
      </c>
      <c r="CA57" s="65">
        <v>0</v>
      </c>
      <c r="CB57" s="65">
        <v>0</v>
      </c>
      <c r="CC57" s="65">
        <v>0</v>
      </c>
      <c r="CD57" s="65">
        <f>SUM(CE57:CH57)</f>
        <v>0</v>
      </c>
      <c r="CE57" s="65">
        <v>0</v>
      </c>
      <c r="CF57" s="65">
        <v>0</v>
      </c>
      <c r="CG57" s="65">
        <v>0</v>
      </c>
      <c r="CH57" s="65">
        <v>0</v>
      </c>
      <c r="CI57" s="65">
        <f>SUM(CJ57:CM57)</f>
        <v>0</v>
      </c>
      <c r="CJ57" s="65">
        <v>0</v>
      </c>
      <c r="CK57" s="65">
        <v>0</v>
      </c>
      <c r="CL57" s="65">
        <v>0</v>
      </c>
      <c r="CM57" s="65">
        <v>0</v>
      </c>
      <c r="CN57" s="65">
        <f>SUM(CO57:CR57)</f>
        <v>0</v>
      </c>
      <c r="CO57" s="65">
        <v>0</v>
      </c>
      <c r="CP57" s="65">
        <v>0</v>
      </c>
      <c r="CQ57" s="65">
        <v>0</v>
      </c>
      <c r="CR57" s="65">
        <v>0</v>
      </c>
      <c r="CS57" s="65">
        <f t="shared" si="81"/>
        <v>0</v>
      </c>
      <c r="CT57" s="65">
        <f t="shared" si="81"/>
        <v>0</v>
      </c>
      <c r="CU57" s="65">
        <f t="shared" si="81"/>
        <v>0</v>
      </c>
      <c r="CV57" s="65">
        <f t="shared" si="81"/>
        <v>0</v>
      </c>
      <c r="CW57" s="65">
        <f t="shared" si="81"/>
        <v>0</v>
      </c>
      <c r="CX57" s="65">
        <f t="shared" si="81"/>
        <v>0</v>
      </c>
      <c r="CY57" s="65">
        <f t="shared" si="81"/>
        <v>0</v>
      </c>
      <c r="CZ57" s="65">
        <f t="shared" si="81"/>
        <v>0</v>
      </c>
      <c r="DA57" s="65">
        <f t="shared" si="81"/>
        <v>0</v>
      </c>
      <c r="DB57" s="65">
        <f t="shared" si="81"/>
        <v>0</v>
      </c>
      <c r="DC57" s="64" t="s">
        <v>118</v>
      </c>
      <c r="DD57" s="67">
        <f t="shared" si="80"/>
        <v>0</v>
      </c>
      <c r="DE57" s="60">
        <f t="shared" si="5"/>
        <v>0</v>
      </c>
    </row>
    <row r="58" spans="1:110" s="27" customFormat="1" ht="47.25" x14ac:dyDescent="0.25">
      <c r="A58" s="62" t="s">
        <v>197</v>
      </c>
      <c r="B58" s="63" t="s">
        <v>198</v>
      </c>
      <c r="C58" s="64" t="s">
        <v>117</v>
      </c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 t="s">
        <v>118</v>
      </c>
      <c r="O58" s="64" t="s">
        <v>118</v>
      </c>
      <c r="P58" s="64" t="s">
        <v>118</v>
      </c>
      <c r="Q58" s="65" t="s">
        <v>118</v>
      </c>
      <c r="R58" s="65"/>
      <c r="S58" s="65">
        <f>SUM(S59,S62,S63,S64,S65,S68,S69,S70)</f>
        <v>34.220904127591965</v>
      </c>
      <c r="T58" s="65">
        <f>SUM(T59,T62,T63,T64,T65,T68,T69,T70)</f>
        <v>255.63015383311199</v>
      </c>
      <c r="U58" s="66" t="s">
        <v>118</v>
      </c>
      <c r="V58" s="65">
        <f>SUM(V59,V62,V63,V64,V65,V68,V69,V70)</f>
        <v>0</v>
      </c>
      <c r="W58" s="65">
        <f>SUM(W59,W62,W63,W64,W65,W68,W69,W70)</f>
        <v>34.220904127591965</v>
      </c>
      <c r="X58" s="65">
        <f>SUM(X59,X62,X63,X64,X65,X68,X69,X70)</f>
        <v>255.63015383311199</v>
      </c>
      <c r="Y58" s="65" t="s">
        <v>118</v>
      </c>
      <c r="Z58" s="65">
        <f t="shared" ref="Z58:CK58" si="82">SUM(Z59,Z62,Z63,Z64,Z65,Z68,Z69,Z70)</f>
        <v>0</v>
      </c>
      <c r="AA58" s="65">
        <f t="shared" si="82"/>
        <v>0</v>
      </c>
      <c r="AB58" s="65">
        <f t="shared" si="82"/>
        <v>508.97299999999996</v>
      </c>
      <c r="AC58" s="65">
        <f t="shared" si="82"/>
        <v>575.75399999999991</v>
      </c>
      <c r="AD58" s="65">
        <f t="shared" si="82"/>
        <v>508.97299999999996</v>
      </c>
      <c r="AE58" s="65">
        <f t="shared" si="82"/>
        <v>575.75399999999991</v>
      </c>
      <c r="AF58" s="65">
        <f t="shared" si="82"/>
        <v>255.630153832112</v>
      </c>
      <c r="AG58" s="65">
        <f t="shared" si="82"/>
        <v>131.506230472</v>
      </c>
      <c r="AH58" s="65">
        <f t="shared" si="82"/>
        <v>409.01124403747201</v>
      </c>
      <c r="AI58" s="65">
        <f t="shared" si="82"/>
        <v>99.145507719999998</v>
      </c>
      <c r="AJ58" s="65">
        <f t="shared" si="82"/>
        <v>17.95980076</v>
      </c>
      <c r="AK58" s="65">
        <f t="shared" si="82"/>
        <v>0</v>
      </c>
      <c r="AL58" s="65">
        <f t="shared" si="82"/>
        <v>0</v>
      </c>
      <c r="AM58" s="65">
        <f t="shared" si="82"/>
        <v>0</v>
      </c>
      <c r="AN58" s="65">
        <f t="shared" si="82"/>
        <v>0</v>
      </c>
      <c r="AO58" s="65">
        <f t="shared" si="82"/>
        <v>0</v>
      </c>
      <c r="AP58" s="65">
        <f t="shared" si="82"/>
        <v>0</v>
      </c>
      <c r="AQ58" s="65">
        <f t="shared" si="82"/>
        <v>0</v>
      </c>
      <c r="AR58" s="65">
        <f t="shared" si="82"/>
        <v>0</v>
      </c>
      <c r="AS58" s="65">
        <f t="shared" si="82"/>
        <v>0</v>
      </c>
      <c r="AT58" s="65">
        <f t="shared" si="82"/>
        <v>0</v>
      </c>
      <c r="AU58" s="65">
        <f t="shared" si="82"/>
        <v>20.034285355999998</v>
      </c>
      <c r="AV58" s="65">
        <f t="shared" si="82"/>
        <v>0</v>
      </c>
      <c r="AW58" s="65">
        <f t="shared" si="82"/>
        <v>0</v>
      </c>
      <c r="AX58" s="65">
        <f t="shared" si="82"/>
        <v>20.034285355999998</v>
      </c>
      <c r="AY58" s="65">
        <f t="shared" si="82"/>
        <v>0</v>
      </c>
      <c r="AZ58" s="65">
        <f t="shared" si="82"/>
        <v>18.60892823</v>
      </c>
      <c r="BA58" s="65">
        <f t="shared" si="82"/>
        <v>0</v>
      </c>
      <c r="BB58" s="65">
        <f t="shared" si="82"/>
        <v>0</v>
      </c>
      <c r="BC58" s="65">
        <f t="shared" si="82"/>
        <v>18.60892823</v>
      </c>
      <c r="BD58" s="65">
        <f t="shared" si="82"/>
        <v>0</v>
      </c>
      <c r="BE58" s="65">
        <f t="shared" si="82"/>
        <v>89.868666850000011</v>
      </c>
      <c r="BF58" s="65">
        <f t="shared" si="82"/>
        <v>0</v>
      </c>
      <c r="BG58" s="65">
        <f t="shared" si="82"/>
        <v>0</v>
      </c>
      <c r="BH58" s="65">
        <f t="shared" si="82"/>
        <v>89.868666850000011</v>
      </c>
      <c r="BI58" s="65">
        <f t="shared" si="82"/>
        <v>0</v>
      </c>
      <c r="BJ58" s="65">
        <f t="shared" si="82"/>
        <v>49.20127205</v>
      </c>
      <c r="BK58" s="65">
        <f t="shared" si="82"/>
        <v>0</v>
      </c>
      <c r="BL58" s="65">
        <f t="shared" si="82"/>
        <v>0</v>
      </c>
      <c r="BM58" s="65">
        <f t="shared" si="82"/>
        <v>49.20127205</v>
      </c>
      <c r="BN58" s="65">
        <f t="shared" si="82"/>
        <v>0</v>
      </c>
      <c r="BO58" s="65">
        <f t="shared" si="82"/>
        <v>19.8902325</v>
      </c>
      <c r="BP58" s="65">
        <f t="shared" si="82"/>
        <v>0</v>
      </c>
      <c r="BQ58" s="65">
        <f t="shared" si="82"/>
        <v>0</v>
      </c>
      <c r="BR58" s="65">
        <f t="shared" si="82"/>
        <v>19.8902325</v>
      </c>
      <c r="BS58" s="65">
        <f t="shared" si="82"/>
        <v>0</v>
      </c>
      <c r="BT58" s="65">
        <f t="shared" si="82"/>
        <v>19.570138538000002</v>
      </c>
      <c r="BU58" s="65">
        <f t="shared" si="82"/>
        <v>0</v>
      </c>
      <c r="BV58" s="65">
        <f t="shared" si="82"/>
        <v>0</v>
      </c>
      <c r="BW58" s="65">
        <f t="shared" si="82"/>
        <v>19.570138538000002</v>
      </c>
      <c r="BX58" s="65">
        <f t="shared" si="82"/>
        <v>0</v>
      </c>
      <c r="BY58" s="65">
        <f t="shared" si="82"/>
        <v>26.691461406111998</v>
      </c>
      <c r="BZ58" s="65">
        <f t="shared" si="82"/>
        <v>0</v>
      </c>
      <c r="CA58" s="65">
        <f t="shared" si="82"/>
        <v>0</v>
      </c>
      <c r="CB58" s="65">
        <f t="shared" si="82"/>
        <v>26.691461406111998</v>
      </c>
      <c r="CC58" s="65">
        <f t="shared" si="82"/>
        <v>0</v>
      </c>
      <c r="CD58" s="65">
        <f t="shared" si="82"/>
        <v>26.166090894</v>
      </c>
      <c r="CE58" s="65">
        <f t="shared" si="82"/>
        <v>0</v>
      </c>
      <c r="CF58" s="65">
        <f t="shared" si="82"/>
        <v>0</v>
      </c>
      <c r="CG58" s="65">
        <f t="shared" si="82"/>
        <v>26.166090894</v>
      </c>
      <c r="CH58" s="65">
        <f t="shared" si="82"/>
        <v>0</v>
      </c>
      <c r="CI58" s="65">
        <f t="shared" si="82"/>
        <v>99.145507719999998</v>
      </c>
      <c r="CJ58" s="65">
        <f t="shared" si="82"/>
        <v>0</v>
      </c>
      <c r="CK58" s="65">
        <f t="shared" si="82"/>
        <v>0</v>
      </c>
      <c r="CL58" s="65">
        <f t="shared" ref="CL58:DB58" si="83">SUM(CL59,CL62,CL63,CL64,CL65,CL68,CL69,CL70)</f>
        <v>99.145507719999998</v>
      </c>
      <c r="CM58" s="65">
        <f t="shared" si="83"/>
        <v>0</v>
      </c>
      <c r="CN58" s="65">
        <f t="shared" si="83"/>
        <v>17.95980076</v>
      </c>
      <c r="CO58" s="65">
        <f t="shared" si="83"/>
        <v>0</v>
      </c>
      <c r="CP58" s="65">
        <f t="shared" si="83"/>
        <v>0</v>
      </c>
      <c r="CQ58" s="65">
        <f t="shared" si="83"/>
        <v>17.95980076</v>
      </c>
      <c r="CR58" s="65">
        <f t="shared" si="83"/>
        <v>0</v>
      </c>
      <c r="CS58" s="65">
        <f t="shared" si="83"/>
        <v>255.630153832112</v>
      </c>
      <c r="CT58" s="65">
        <f t="shared" si="83"/>
        <v>0</v>
      </c>
      <c r="CU58" s="65">
        <f t="shared" si="83"/>
        <v>0</v>
      </c>
      <c r="CV58" s="65">
        <f t="shared" si="83"/>
        <v>255.630153832112</v>
      </c>
      <c r="CW58" s="65">
        <f t="shared" si="83"/>
        <v>0</v>
      </c>
      <c r="CX58" s="65">
        <f t="shared" si="83"/>
        <v>131.50623047199997</v>
      </c>
      <c r="CY58" s="65">
        <f t="shared" si="83"/>
        <v>0</v>
      </c>
      <c r="CZ58" s="65">
        <f t="shared" si="83"/>
        <v>0</v>
      </c>
      <c r="DA58" s="65">
        <f t="shared" si="83"/>
        <v>131.50623047199997</v>
      </c>
      <c r="DB58" s="65">
        <f t="shared" si="83"/>
        <v>0</v>
      </c>
      <c r="DC58" s="64" t="s">
        <v>118</v>
      </c>
      <c r="DD58" s="67">
        <f t="shared" si="80"/>
        <v>255.630153832112</v>
      </c>
      <c r="DE58" s="60">
        <f t="shared" si="5"/>
        <v>173.59898239800003</v>
      </c>
    </row>
    <row r="59" spans="1:110" s="27" customFormat="1" ht="47.25" x14ac:dyDescent="0.25">
      <c r="A59" s="62" t="s">
        <v>199</v>
      </c>
      <c r="B59" s="63" t="s">
        <v>200</v>
      </c>
      <c r="C59" s="64" t="s">
        <v>117</v>
      </c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 t="s">
        <v>118</v>
      </c>
      <c r="O59" s="64" t="s">
        <v>118</v>
      </c>
      <c r="P59" s="64" t="s">
        <v>118</v>
      </c>
      <c r="Q59" s="65" t="s">
        <v>118</v>
      </c>
      <c r="R59" s="65"/>
      <c r="S59" s="70">
        <f>SUM(S60:S61)</f>
        <v>19.184252497322621</v>
      </c>
      <c r="T59" s="70">
        <f>SUM(T60:T61)</f>
        <v>143.30636615499998</v>
      </c>
      <c r="U59" s="66" t="s">
        <v>118</v>
      </c>
      <c r="V59" s="70">
        <f>SUM(V60:V61)</f>
        <v>0</v>
      </c>
      <c r="W59" s="70">
        <f>SUM(W60:W61)</f>
        <v>19.184252497322621</v>
      </c>
      <c r="X59" s="70">
        <f>SUM(X60:X61)</f>
        <v>143.30636615499998</v>
      </c>
      <c r="Y59" s="65" t="s">
        <v>118</v>
      </c>
      <c r="Z59" s="70">
        <f t="shared" ref="Z59:CK59" si="84">SUM(Z60:Z61)</f>
        <v>0</v>
      </c>
      <c r="AA59" s="70">
        <f t="shared" si="84"/>
        <v>0</v>
      </c>
      <c r="AB59" s="70">
        <f t="shared" si="84"/>
        <v>224.65799999999999</v>
      </c>
      <c r="AC59" s="70">
        <f t="shared" si="84"/>
        <v>255.36799999999999</v>
      </c>
      <c r="AD59" s="70">
        <f t="shared" si="84"/>
        <v>224.65799999999999</v>
      </c>
      <c r="AE59" s="70">
        <f t="shared" si="84"/>
        <v>255.36799999999999</v>
      </c>
      <c r="AF59" s="70">
        <f t="shared" si="84"/>
        <v>143.30636615399999</v>
      </c>
      <c r="AG59" s="70">
        <f t="shared" si="84"/>
        <v>92.515992846000003</v>
      </c>
      <c r="AH59" s="70">
        <f t="shared" si="84"/>
        <v>228.27169241999999</v>
      </c>
      <c r="AI59" s="70">
        <f t="shared" si="84"/>
        <v>56.30241487</v>
      </c>
      <c r="AJ59" s="70">
        <f t="shared" si="84"/>
        <v>17.95980076</v>
      </c>
      <c r="AK59" s="70">
        <f t="shared" si="84"/>
        <v>0</v>
      </c>
      <c r="AL59" s="70">
        <f t="shared" si="84"/>
        <v>0</v>
      </c>
      <c r="AM59" s="70">
        <f t="shared" si="84"/>
        <v>0</v>
      </c>
      <c r="AN59" s="70">
        <f t="shared" si="84"/>
        <v>0</v>
      </c>
      <c r="AO59" s="70">
        <f t="shared" si="84"/>
        <v>0</v>
      </c>
      <c r="AP59" s="70">
        <f t="shared" si="84"/>
        <v>0</v>
      </c>
      <c r="AQ59" s="70">
        <f t="shared" si="84"/>
        <v>0</v>
      </c>
      <c r="AR59" s="70">
        <f t="shared" si="84"/>
        <v>0</v>
      </c>
      <c r="AS59" s="70">
        <f t="shared" si="84"/>
        <v>0</v>
      </c>
      <c r="AT59" s="70">
        <f t="shared" si="84"/>
        <v>0</v>
      </c>
      <c r="AU59" s="70">
        <f t="shared" si="84"/>
        <v>0</v>
      </c>
      <c r="AV59" s="70">
        <f t="shared" si="84"/>
        <v>0</v>
      </c>
      <c r="AW59" s="70">
        <f t="shared" si="84"/>
        <v>0</v>
      </c>
      <c r="AX59" s="70">
        <f t="shared" si="84"/>
        <v>0</v>
      </c>
      <c r="AY59" s="70">
        <f t="shared" si="84"/>
        <v>0</v>
      </c>
      <c r="AZ59" s="70">
        <f t="shared" si="84"/>
        <v>0</v>
      </c>
      <c r="BA59" s="70">
        <f t="shared" si="84"/>
        <v>0</v>
      </c>
      <c r="BB59" s="70">
        <f t="shared" si="84"/>
        <v>0</v>
      </c>
      <c r="BC59" s="70">
        <f t="shared" si="84"/>
        <v>0</v>
      </c>
      <c r="BD59" s="70">
        <f t="shared" si="84"/>
        <v>0</v>
      </c>
      <c r="BE59" s="70">
        <f t="shared" si="84"/>
        <v>53.316868540000002</v>
      </c>
      <c r="BF59" s="70">
        <f t="shared" si="84"/>
        <v>0</v>
      </c>
      <c r="BG59" s="70">
        <f t="shared" si="84"/>
        <v>0</v>
      </c>
      <c r="BH59" s="70">
        <f t="shared" si="84"/>
        <v>53.316868540000002</v>
      </c>
      <c r="BI59" s="70">
        <f t="shared" si="84"/>
        <v>0</v>
      </c>
      <c r="BJ59" s="70">
        <f t="shared" si="84"/>
        <v>41.022676160000003</v>
      </c>
      <c r="BK59" s="70">
        <f t="shared" si="84"/>
        <v>0</v>
      </c>
      <c r="BL59" s="70">
        <f t="shared" si="84"/>
        <v>0</v>
      </c>
      <c r="BM59" s="70">
        <f t="shared" si="84"/>
        <v>41.022676160000003</v>
      </c>
      <c r="BN59" s="70">
        <f t="shared" si="84"/>
        <v>0</v>
      </c>
      <c r="BO59" s="70">
        <f t="shared" si="84"/>
        <v>16.476926303999999</v>
      </c>
      <c r="BP59" s="70">
        <f t="shared" si="84"/>
        <v>0</v>
      </c>
      <c r="BQ59" s="70">
        <f t="shared" si="84"/>
        <v>0</v>
      </c>
      <c r="BR59" s="70">
        <f t="shared" si="84"/>
        <v>16.476926303999999</v>
      </c>
      <c r="BS59" s="70">
        <f t="shared" si="84"/>
        <v>0</v>
      </c>
      <c r="BT59" s="70">
        <f t="shared" si="84"/>
        <v>16.626358184000001</v>
      </c>
      <c r="BU59" s="70">
        <f t="shared" si="84"/>
        <v>0</v>
      </c>
      <c r="BV59" s="70">
        <f t="shared" si="84"/>
        <v>0</v>
      </c>
      <c r="BW59" s="70">
        <f t="shared" si="84"/>
        <v>16.626358184000001</v>
      </c>
      <c r="BX59" s="70">
        <f t="shared" si="84"/>
        <v>0</v>
      </c>
      <c r="BY59" s="70">
        <f t="shared" si="84"/>
        <v>17.210156439999999</v>
      </c>
      <c r="BZ59" s="70">
        <f t="shared" si="84"/>
        <v>0</v>
      </c>
      <c r="CA59" s="70">
        <f t="shared" si="84"/>
        <v>0</v>
      </c>
      <c r="CB59" s="70">
        <f t="shared" si="84"/>
        <v>17.210156439999999</v>
      </c>
      <c r="CC59" s="70">
        <f t="shared" si="84"/>
        <v>0</v>
      </c>
      <c r="CD59" s="70">
        <f t="shared" si="84"/>
        <v>16.907157741999999</v>
      </c>
      <c r="CE59" s="70">
        <f t="shared" si="84"/>
        <v>0</v>
      </c>
      <c r="CF59" s="70">
        <f t="shared" si="84"/>
        <v>0</v>
      </c>
      <c r="CG59" s="70">
        <f t="shared" si="84"/>
        <v>16.907157741999999</v>
      </c>
      <c r="CH59" s="70">
        <f t="shared" si="84"/>
        <v>0</v>
      </c>
      <c r="CI59" s="70">
        <f t="shared" si="84"/>
        <v>56.30241487</v>
      </c>
      <c r="CJ59" s="70">
        <f t="shared" si="84"/>
        <v>0</v>
      </c>
      <c r="CK59" s="70">
        <f t="shared" si="84"/>
        <v>0</v>
      </c>
      <c r="CL59" s="70">
        <f t="shared" ref="CL59:DB59" si="85">SUM(CL60:CL61)</f>
        <v>56.30241487</v>
      </c>
      <c r="CM59" s="70">
        <f t="shared" si="85"/>
        <v>0</v>
      </c>
      <c r="CN59" s="70">
        <f t="shared" si="85"/>
        <v>17.95980076</v>
      </c>
      <c r="CO59" s="70">
        <f t="shared" si="85"/>
        <v>0</v>
      </c>
      <c r="CP59" s="70">
        <f t="shared" si="85"/>
        <v>0</v>
      </c>
      <c r="CQ59" s="70">
        <f t="shared" si="85"/>
        <v>17.95980076</v>
      </c>
      <c r="CR59" s="70">
        <f t="shared" si="85"/>
        <v>0</v>
      </c>
      <c r="CS59" s="70">
        <f t="shared" si="85"/>
        <v>143.30636615399999</v>
      </c>
      <c r="CT59" s="70">
        <f t="shared" si="85"/>
        <v>0</v>
      </c>
      <c r="CU59" s="70">
        <f t="shared" si="85"/>
        <v>0</v>
      </c>
      <c r="CV59" s="70">
        <f t="shared" si="85"/>
        <v>143.30636615399999</v>
      </c>
      <c r="CW59" s="70">
        <f t="shared" si="85"/>
        <v>0</v>
      </c>
      <c r="CX59" s="70">
        <f t="shared" si="85"/>
        <v>92.515992845999989</v>
      </c>
      <c r="CY59" s="70">
        <f t="shared" si="85"/>
        <v>0</v>
      </c>
      <c r="CZ59" s="70">
        <f t="shared" si="85"/>
        <v>0</v>
      </c>
      <c r="DA59" s="70">
        <f t="shared" si="85"/>
        <v>92.515992845999989</v>
      </c>
      <c r="DB59" s="70">
        <f t="shared" si="85"/>
        <v>0</v>
      </c>
      <c r="DC59" s="64" t="s">
        <v>118</v>
      </c>
      <c r="DD59" s="67">
        <f t="shared" si="80"/>
        <v>143.30636615400002</v>
      </c>
      <c r="DE59" s="60">
        <f t="shared" si="5"/>
        <v>104.81018522599999</v>
      </c>
    </row>
    <row r="60" spans="1:110" ht="63" x14ac:dyDescent="0.25">
      <c r="A60" s="62" t="s">
        <v>201</v>
      </c>
      <c r="B60" s="63" t="s">
        <v>202</v>
      </c>
      <c r="C60" s="64" t="s">
        <v>203</v>
      </c>
      <c r="D60" s="64" t="s">
        <v>171</v>
      </c>
      <c r="E60" s="64">
        <v>0</v>
      </c>
      <c r="F60" s="64">
        <v>0</v>
      </c>
      <c r="G60" s="64">
        <v>0</v>
      </c>
      <c r="H60" s="64">
        <v>0</v>
      </c>
      <c r="I60" s="64">
        <v>0</v>
      </c>
      <c r="J60" s="64">
        <v>6</v>
      </c>
      <c r="K60" s="64">
        <v>0</v>
      </c>
      <c r="L60" s="64">
        <v>0</v>
      </c>
      <c r="M60" s="64">
        <v>23</v>
      </c>
      <c r="N60" s="64" t="s">
        <v>172</v>
      </c>
      <c r="O60" s="64">
        <v>2021</v>
      </c>
      <c r="P60" s="64">
        <v>2024</v>
      </c>
      <c r="Q60" s="71" t="s">
        <v>204</v>
      </c>
      <c r="R60" s="65" t="s">
        <v>205</v>
      </c>
      <c r="S60" s="65">
        <v>10.159288736278446</v>
      </c>
      <c r="T60" s="65">
        <v>75.88988685999999</v>
      </c>
      <c r="U60" s="66">
        <v>43435</v>
      </c>
      <c r="V60" s="65" t="s">
        <v>206</v>
      </c>
      <c r="W60" s="65">
        <v>10.159288736278446</v>
      </c>
      <c r="X60" s="65">
        <v>75.88988685999999</v>
      </c>
      <c r="Y60" s="66">
        <v>43435</v>
      </c>
      <c r="Z60" s="65">
        <v>0</v>
      </c>
      <c r="AA60" s="65">
        <v>0</v>
      </c>
      <c r="AB60" s="65">
        <v>161.10499999999999</v>
      </c>
      <c r="AC60" s="65">
        <v>182.953</v>
      </c>
      <c r="AD60" s="65">
        <f>AB60</f>
        <v>161.10499999999999</v>
      </c>
      <c r="AE60" s="65">
        <f>AC60</f>
        <v>182.953</v>
      </c>
      <c r="AF60" s="65">
        <f t="shared" ref="AF60:AF61" si="86">AA60+CS60</f>
        <v>75.88988685999999</v>
      </c>
      <c r="AG60" s="65">
        <f t="shared" ref="AG60:AG61" si="87">SUM(AA60,AJ60,AP60,AZ60,BJ60,BT60,CD60)</f>
        <v>25.504561080000002</v>
      </c>
      <c r="AH60" s="65">
        <f>[1]I0427_1037000158513_03_0_69_!V60*1.2</f>
        <v>160.855213128</v>
      </c>
      <c r="AI60" s="65">
        <f t="shared" ref="AI60:AI61" si="88">CI60</f>
        <v>38.34261411</v>
      </c>
      <c r="AJ60" s="65">
        <f t="shared" ref="AJ60:AJ61" si="89">CN60</f>
        <v>0</v>
      </c>
      <c r="AK60" s="65">
        <f>SUM(AL60:AO60)</f>
        <v>0</v>
      </c>
      <c r="AL60" s="65">
        <v>0</v>
      </c>
      <c r="AM60" s="65">
        <v>0</v>
      </c>
      <c r="AN60" s="65">
        <v>0</v>
      </c>
      <c r="AO60" s="65">
        <v>0</v>
      </c>
      <c r="AP60" s="65">
        <f>SUM(AQ60:AT60)</f>
        <v>0</v>
      </c>
      <c r="AQ60" s="65">
        <v>0</v>
      </c>
      <c r="AR60" s="65">
        <v>0</v>
      </c>
      <c r="AS60" s="65">
        <v>0</v>
      </c>
      <c r="AT60" s="65">
        <v>0</v>
      </c>
      <c r="AU60" s="65">
        <f>SUM(AV60:AY60)</f>
        <v>0</v>
      </c>
      <c r="AV60" s="65">
        <v>0</v>
      </c>
      <c r="AW60" s="65">
        <v>0</v>
      </c>
      <c r="AX60" s="65">
        <v>0</v>
      </c>
      <c r="AY60" s="65">
        <v>0</v>
      </c>
      <c r="AZ60" s="65">
        <f>SUM(BA60:BD60)</f>
        <v>0</v>
      </c>
      <c r="BA60" s="65">
        <v>0</v>
      </c>
      <c r="BB60" s="65">
        <v>0</v>
      </c>
      <c r="BC60" s="65">
        <v>0</v>
      </c>
      <c r="BD60" s="65">
        <v>0</v>
      </c>
      <c r="BE60" s="65">
        <f>SUM(BF60:BI60)</f>
        <v>37.547272749999998</v>
      </c>
      <c r="BF60" s="65">
        <v>0</v>
      </c>
      <c r="BG60" s="65">
        <v>0</v>
      </c>
      <c r="BH60" s="65">
        <v>37.547272749999998</v>
      </c>
      <c r="BI60" s="65">
        <v>0</v>
      </c>
      <c r="BJ60" s="65">
        <f>SUM(BK60:BN60)</f>
        <v>25.504561080000002</v>
      </c>
      <c r="BK60" s="65">
        <v>0</v>
      </c>
      <c r="BL60" s="65">
        <v>0</v>
      </c>
      <c r="BM60" s="65">
        <v>25.504561080000002</v>
      </c>
      <c r="BN60" s="65">
        <v>0</v>
      </c>
      <c r="BO60" s="65">
        <f>SUM(BP60:BS60)</f>
        <v>0</v>
      </c>
      <c r="BP60" s="65">
        <v>0</v>
      </c>
      <c r="BQ60" s="65">
        <v>0</v>
      </c>
      <c r="BR60" s="65">
        <v>0</v>
      </c>
      <c r="BS60" s="65">
        <v>0</v>
      </c>
      <c r="BT60" s="65">
        <f>SUM(BU60:BX60)</f>
        <v>0</v>
      </c>
      <c r="BU60" s="65">
        <f>BP60</f>
        <v>0</v>
      </c>
      <c r="BV60" s="65">
        <f>BQ60</f>
        <v>0</v>
      </c>
      <c r="BW60" s="65">
        <f>[1]I0427_1037000158513_03_0_69_!AH60*1.2</f>
        <v>0</v>
      </c>
      <c r="BX60" s="65">
        <f>BS60</f>
        <v>0</v>
      </c>
      <c r="BY60" s="65">
        <f>SUM(BZ60:CC60)</f>
        <v>0</v>
      </c>
      <c r="BZ60" s="65">
        <v>0</v>
      </c>
      <c r="CA60" s="65">
        <v>0</v>
      </c>
      <c r="CB60" s="65">
        <v>0</v>
      </c>
      <c r="CC60" s="65">
        <v>0</v>
      </c>
      <c r="CD60" s="65">
        <f>SUM(CE60:CH60)</f>
        <v>0</v>
      </c>
      <c r="CE60" s="65">
        <f t="shared" ref="CE60:CH61" si="90">BZ60</f>
        <v>0</v>
      </c>
      <c r="CF60" s="65">
        <f t="shared" si="90"/>
        <v>0</v>
      </c>
      <c r="CG60" s="65">
        <v>0</v>
      </c>
      <c r="CH60" s="65">
        <f t="shared" si="90"/>
        <v>0</v>
      </c>
      <c r="CI60" s="65">
        <f>SUM(CJ60:CM60)</f>
        <v>38.34261411</v>
      </c>
      <c r="CJ60" s="65">
        <v>0</v>
      </c>
      <c r="CK60" s="65">
        <v>0</v>
      </c>
      <c r="CL60" s="65">
        <v>38.34261411</v>
      </c>
      <c r="CM60" s="65">
        <v>0</v>
      </c>
      <c r="CN60" s="65">
        <f>SUM(CO60:CR60)</f>
        <v>0</v>
      </c>
      <c r="CO60" s="65">
        <f t="shared" ref="CO60:CR61" si="91">CJ60</f>
        <v>0</v>
      </c>
      <c r="CP60" s="65">
        <f t="shared" si="91"/>
        <v>0</v>
      </c>
      <c r="CQ60" s="65">
        <f>[1]I0427_1037000158513_03_0_69_!AL60*1.2</f>
        <v>0</v>
      </c>
      <c r="CR60" s="65">
        <f t="shared" si="91"/>
        <v>0</v>
      </c>
      <c r="CS60" s="65">
        <f t="shared" ref="CS60:DB64" si="92">SUM(AU60,BE60,BO60,BY60,CI60)</f>
        <v>75.88988685999999</v>
      </c>
      <c r="CT60" s="65">
        <f t="shared" si="92"/>
        <v>0</v>
      </c>
      <c r="CU60" s="65">
        <f t="shared" si="92"/>
        <v>0</v>
      </c>
      <c r="CV60" s="65">
        <f t="shared" si="92"/>
        <v>75.88988685999999</v>
      </c>
      <c r="CW60" s="65">
        <f t="shared" si="92"/>
        <v>0</v>
      </c>
      <c r="CX60" s="65">
        <f t="shared" si="92"/>
        <v>25.504561080000002</v>
      </c>
      <c r="CY60" s="65">
        <f t="shared" si="92"/>
        <v>0</v>
      </c>
      <c r="CZ60" s="65">
        <f t="shared" si="92"/>
        <v>0</v>
      </c>
      <c r="DA60" s="65">
        <f t="shared" si="92"/>
        <v>25.504561080000002</v>
      </c>
      <c r="DB60" s="65">
        <f t="shared" si="92"/>
        <v>0</v>
      </c>
      <c r="DC60" s="64" t="s">
        <v>186</v>
      </c>
      <c r="DD60" s="72">
        <f t="shared" si="80"/>
        <v>75.88988685999999</v>
      </c>
      <c r="DE60" s="60">
        <f>SUM(AU60,BE60,BT60,CD60,CN60)</f>
        <v>37.547272749999998</v>
      </c>
      <c r="DF60" s="72">
        <f>SUM(AZ60,BJ60,BT60)</f>
        <v>25.504561080000002</v>
      </c>
    </row>
    <row r="61" spans="1:110" ht="63" x14ac:dyDescent="0.25">
      <c r="A61" s="62" t="s">
        <v>207</v>
      </c>
      <c r="B61" s="63" t="s">
        <v>208</v>
      </c>
      <c r="C61" s="64" t="s">
        <v>209</v>
      </c>
      <c r="D61" s="64" t="s">
        <v>171</v>
      </c>
      <c r="E61" s="64">
        <v>0</v>
      </c>
      <c r="F61" s="64">
        <v>0</v>
      </c>
      <c r="G61" s="64">
        <v>0</v>
      </c>
      <c r="H61" s="64">
        <v>0</v>
      </c>
      <c r="I61" s="64">
        <v>0</v>
      </c>
      <c r="J61" s="64">
        <v>6</v>
      </c>
      <c r="K61" s="64">
        <v>0</v>
      </c>
      <c r="L61" s="64">
        <v>0</v>
      </c>
      <c r="M61" s="64">
        <v>24</v>
      </c>
      <c r="N61" s="64" t="s">
        <v>172</v>
      </c>
      <c r="O61" s="64">
        <v>2021</v>
      </c>
      <c r="P61" s="64">
        <v>2024</v>
      </c>
      <c r="Q61" s="71">
        <f>P61</f>
        <v>2024</v>
      </c>
      <c r="R61" s="65" t="s">
        <v>210</v>
      </c>
      <c r="S61" s="65">
        <v>9.0249637610441749</v>
      </c>
      <c r="T61" s="65">
        <v>67.416479294999988</v>
      </c>
      <c r="U61" s="66">
        <v>43435</v>
      </c>
      <c r="V61" s="65" t="s">
        <v>211</v>
      </c>
      <c r="W61" s="65">
        <v>9.0249637610441749</v>
      </c>
      <c r="X61" s="65">
        <v>67.416479294999988</v>
      </c>
      <c r="Y61" s="66">
        <v>43435</v>
      </c>
      <c r="Z61" s="65">
        <v>0</v>
      </c>
      <c r="AA61" s="65">
        <v>0</v>
      </c>
      <c r="AB61" s="65">
        <v>63.552999999999997</v>
      </c>
      <c r="AC61" s="65">
        <v>72.415000000000006</v>
      </c>
      <c r="AD61" s="65">
        <f>AB61</f>
        <v>63.552999999999997</v>
      </c>
      <c r="AE61" s="65">
        <f>AC61</f>
        <v>72.415000000000006</v>
      </c>
      <c r="AF61" s="65">
        <f t="shared" si="86"/>
        <v>67.416479293999998</v>
      </c>
      <c r="AG61" s="65">
        <f t="shared" si="87"/>
        <v>67.011431766000001</v>
      </c>
      <c r="AH61" s="65">
        <f>[1]I0427_1037000158513_03_0_69_!V61*1.2</f>
        <v>67.416479291999991</v>
      </c>
      <c r="AI61" s="65">
        <f t="shared" si="88"/>
        <v>17.95980076</v>
      </c>
      <c r="AJ61" s="65">
        <f t="shared" si="89"/>
        <v>17.95980076</v>
      </c>
      <c r="AK61" s="65">
        <f>SUM(AL61:AO61)</f>
        <v>0</v>
      </c>
      <c r="AL61" s="65">
        <v>0</v>
      </c>
      <c r="AM61" s="65">
        <v>0</v>
      </c>
      <c r="AN61" s="65">
        <v>0</v>
      </c>
      <c r="AO61" s="65">
        <v>0</v>
      </c>
      <c r="AP61" s="65">
        <f>SUM(AQ61:AT61)</f>
        <v>0</v>
      </c>
      <c r="AQ61" s="65">
        <v>0</v>
      </c>
      <c r="AR61" s="65">
        <v>0</v>
      </c>
      <c r="AS61" s="65">
        <v>0</v>
      </c>
      <c r="AT61" s="65">
        <v>0</v>
      </c>
      <c r="AU61" s="65">
        <f>SUM(AV61:AY61)</f>
        <v>0</v>
      </c>
      <c r="AV61" s="65">
        <v>0</v>
      </c>
      <c r="AW61" s="65">
        <v>0</v>
      </c>
      <c r="AX61" s="65">
        <v>0</v>
      </c>
      <c r="AY61" s="65">
        <v>0</v>
      </c>
      <c r="AZ61" s="65">
        <f>SUM(BA61:BD61)</f>
        <v>0</v>
      </c>
      <c r="BA61" s="65">
        <v>0</v>
      </c>
      <c r="BB61" s="65">
        <v>0</v>
      </c>
      <c r="BC61" s="65">
        <v>0</v>
      </c>
      <c r="BD61" s="65">
        <v>0</v>
      </c>
      <c r="BE61" s="65">
        <f>SUM(BF61:BI61)</f>
        <v>15.76959579</v>
      </c>
      <c r="BF61" s="65">
        <v>0</v>
      </c>
      <c r="BG61" s="65">
        <v>0</v>
      </c>
      <c r="BH61" s="65">
        <v>15.76959579</v>
      </c>
      <c r="BI61" s="65">
        <v>0</v>
      </c>
      <c r="BJ61" s="65">
        <f>SUM(BK61:BN61)</f>
        <v>15.518115080000001</v>
      </c>
      <c r="BK61" s="65">
        <v>0</v>
      </c>
      <c r="BL61" s="65">
        <v>0</v>
      </c>
      <c r="BM61" s="65">
        <v>15.518115080000001</v>
      </c>
      <c r="BN61" s="65">
        <v>0</v>
      </c>
      <c r="BO61" s="65">
        <f>SUM(BP61:BS61)</f>
        <v>16.476926303999999</v>
      </c>
      <c r="BP61" s="65">
        <v>0</v>
      </c>
      <c r="BQ61" s="65">
        <v>0</v>
      </c>
      <c r="BR61" s="65">
        <v>16.476926303999999</v>
      </c>
      <c r="BS61" s="65">
        <v>0</v>
      </c>
      <c r="BT61" s="65">
        <f>SUM(BU61:BX61)</f>
        <v>16.626358184000001</v>
      </c>
      <c r="BU61" s="65">
        <f>BP61</f>
        <v>0</v>
      </c>
      <c r="BV61" s="65">
        <f>BQ61</f>
        <v>0</v>
      </c>
      <c r="BW61" s="65">
        <v>16.626358184000001</v>
      </c>
      <c r="BX61" s="65">
        <f>BS61</f>
        <v>0</v>
      </c>
      <c r="BY61" s="65">
        <f>SUM(BZ61:CC61)</f>
        <v>17.210156439999999</v>
      </c>
      <c r="BZ61" s="65">
        <v>0</v>
      </c>
      <c r="CA61" s="65">
        <v>0</v>
      </c>
      <c r="CB61" s="65">
        <v>17.210156439999999</v>
      </c>
      <c r="CC61" s="65">
        <v>0</v>
      </c>
      <c r="CD61" s="65">
        <f>SUM(CE61:CH61)</f>
        <v>16.907157741999999</v>
      </c>
      <c r="CE61" s="65">
        <f t="shared" si="90"/>
        <v>0</v>
      </c>
      <c r="CF61" s="65">
        <f t="shared" si="90"/>
        <v>0</v>
      </c>
      <c r="CG61" s="65">
        <v>16.907157741999999</v>
      </c>
      <c r="CH61" s="65">
        <f t="shared" si="90"/>
        <v>0</v>
      </c>
      <c r="CI61" s="65">
        <f>SUM(CJ61:CM61)</f>
        <v>17.95980076</v>
      </c>
      <c r="CJ61" s="65">
        <v>0</v>
      </c>
      <c r="CK61" s="65">
        <v>0</v>
      </c>
      <c r="CL61" s="65">
        <v>17.95980076</v>
      </c>
      <c r="CM61" s="65">
        <v>0</v>
      </c>
      <c r="CN61" s="65">
        <f>SUM(CO61:CR61)</f>
        <v>17.95980076</v>
      </c>
      <c r="CO61" s="65">
        <f t="shared" si="91"/>
        <v>0</v>
      </c>
      <c r="CP61" s="65">
        <f t="shared" si="91"/>
        <v>0</v>
      </c>
      <c r="CQ61" s="65">
        <f t="shared" si="91"/>
        <v>17.95980076</v>
      </c>
      <c r="CR61" s="65">
        <f t="shared" si="91"/>
        <v>0</v>
      </c>
      <c r="CS61" s="65">
        <f t="shared" si="92"/>
        <v>67.416479293999998</v>
      </c>
      <c r="CT61" s="65">
        <f t="shared" si="92"/>
        <v>0</v>
      </c>
      <c r="CU61" s="65">
        <f t="shared" si="92"/>
        <v>0</v>
      </c>
      <c r="CV61" s="65">
        <f t="shared" si="92"/>
        <v>67.416479293999998</v>
      </c>
      <c r="CW61" s="65">
        <f t="shared" si="92"/>
        <v>0</v>
      </c>
      <c r="CX61" s="65">
        <f t="shared" si="92"/>
        <v>67.011431765999987</v>
      </c>
      <c r="CY61" s="65">
        <f t="shared" si="92"/>
        <v>0</v>
      </c>
      <c r="CZ61" s="65">
        <f t="shared" si="92"/>
        <v>0</v>
      </c>
      <c r="DA61" s="65">
        <f t="shared" si="92"/>
        <v>67.011431765999987</v>
      </c>
      <c r="DB61" s="65">
        <f t="shared" si="92"/>
        <v>0</v>
      </c>
      <c r="DC61" s="64" t="s">
        <v>118</v>
      </c>
      <c r="DD61" s="72">
        <f t="shared" si="80"/>
        <v>67.416479293999998</v>
      </c>
      <c r="DE61" s="60">
        <f>SUM(AU61,BE61,BO61,CD61,CN61)</f>
        <v>67.113480595999988</v>
      </c>
      <c r="DF61" s="72">
        <f>SUM(AZ61,BJ61,BT61)</f>
        <v>32.144473263999998</v>
      </c>
    </row>
    <row r="62" spans="1:110" s="27" customFormat="1" ht="47.25" x14ac:dyDescent="0.25">
      <c r="A62" s="62" t="s">
        <v>212</v>
      </c>
      <c r="B62" s="63" t="s">
        <v>213</v>
      </c>
      <c r="C62" s="64" t="s">
        <v>117</v>
      </c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 t="s">
        <v>118</v>
      </c>
      <c r="O62" s="64" t="s">
        <v>118</v>
      </c>
      <c r="P62" s="64" t="s">
        <v>118</v>
      </c>
      <c r="Q62" s="65" t="s">
        <v>118</v>
      </c>
      <c r="R62" s="65"/>
      <c r="S62" s="65">
        <v>0</v>
      </c>
      <c r="T62" s="65">
        <v>0</v>
      </c>
      <c r="U62" s="66" t="s">
        <v>118</v>
      </c>
      <c r="V62" s="65"/>
      <c r="W62" s="65">
        <v>0</v>
      </c>
      <c r="X62" s="65">
        <v>0</v>
      </c>
      <c r="Y62" s="65" t="s">
        <v>118</v>
      </c>
      <c r="Z62" s="65">
        <v>0</v>
      </c>
      <c r="AA62" s="65">
        <v>0</v>
      </c>
      <c r="AB62" s="65">
        <v>0</v>
      </c>
      <c r="AC62" s="65">
        <v>0</v>
      </c>
      <c r="AD62" s="65">
        <v>0</v>
      </c>
      <c r="AE62" s="65">
        <v>0</v>
      </c>
      <c r="AF62" s="65">
        <v>0</v>
      </c>
      <c r="AG62" s="65">
        <f>SUM(AA62,AJ62,AP62,AZ62,BJ62)</f>
        <v>0</v>
      </c>
      <c r="AH62" s="65">
        <f>SUM(AK62,AU62,BE62,BO62,BY62,CI62)</f>
        <v>0</v>
      </c>
      <c r="AI62" s="65">
        <f>SUM(BO62,BY62,CI62)</f>
        <v>0</v>
      </c>
      <c r="AJ62" s="65">
        <f>SUM(BT62,CD62,CN62)</f>
        <v>0</v>
      </c>
      <c r="AK62" s="65">
        <f>SUM(AL62:AO62)</f>
        <v>0</v>
      </c>
      <c r="AL62" s="65">
        <v>0</v>
      </c>
      <c r="AM62" s="65">
        <v>0</v>
      </c>
      <c r="AN62" s="65">
        <v>0</v>
      </c>
      <c r="AO62" s="65">
        <v>0</v>
      </c>
      <c r="AP62" s="65">
        <f>SUM(AQ62:AT62)</f>
        <v>0</v>
      </c>
      <c r="AQ62" s="65">
        <v>0</v>
      </c>
      <c r="AR62" s="65">
        <v>0</v>
      </c>
      <c r="AS62" s="65">
        <v>0</v>
      </c>
      <c r="AT62" s="65">
        <v>0</v>
      </c>
      <c r="AU62" s="65">
        <f>SUM(AV62:AY62)</f>
        <v>0</v>
      </c>
      <c r="AV62" s="65">
        <v>0</v>
      </c>
      <c r="AW62" s="65">
        <v>0</v>
      </c>
      <c r="AX62" s="65">
        <v>0</v>
      </c>
      <c r="AY62" s="65">
        <v>0</v>
      </c>
      <c r="AZ62" s="65">
        <f>SUM(BA62:BD62)</f>
        <v>0</v>
      </c>
      <c r="BA62" s="65">
        <v>0</v>
      </c>
      <c r="BB62" s="65">
        <v>0</v>
      </c>
      <c r="BC62" s="65">
        <v>0</v>
      </c>
      <c r="BD62" s="65">
        <v>0</v>
      </c>
      <c r="BE62" s="65">
        <f>SUM(BF62:BI62)</f>
        <v>0</v>
      </c>
      <c r="BF62" s="65">
        <v>0</v>
      </c>
      <c r="BG62" s="65">
        <v>0</v>
      </c>
      <c r="BH62" s="65">
        <v>0</v>
      </c>
      <c r="BI62" s="65">
        <v>0</v>
      </c>
      <c r="BJ62" s="65">
        <f>SUM(BK62:BN62)</f>
        <v>0</v>
      </c>
      <c r="BK62" s="65">
        <v>0</v>
      </c>
      <c r="BL62" s="65">
        <v>0</v>
      </c>
      <c r="BM62" s="65">
        <v>0</v>
      </c>
      <c r="BN62" s="65">
        <v>0</v>
      </c>
      <c r="BO62" s="65">
        <f>SUM(BP62:BS62)</f>
        <v>0</v>
      </c>
      <c r="BP62" s="65">
        <v>0</v>
      </c>
      <c r="BQ62" s="65">
        <v>0</v>
      </c>
      <c r="BR62" s="65">
        <v>0</v>
      </c>
      <c r="BS62" s="65">
        <v>0</v>
      </c>
      <c r="BT62" s="65">
        <f>SUM(BU62:BX62)</f>
        <v>0</v>
      </c>
      <c r="BU62" s="65">
        <v>0</v>
      </c>
      <c r="BV62" s="65">
        <v>0</v>
      </c>
      <c r="BW62" s="65">
        <v>0</v>
      </c>
      <c r="BX62" s="65">
        <v>0</v>
      </c>
      <c r="BY62" s="65">
        <f>SUM(BZ62:CC62)</f>
        <v>0</v>
      </c>
      <c r="BZ62" s="65">
        <v>0</v>
      </c>
      <c r="CA62" s="65">
        <v>0</v>
      </c>
      <c r="CB62" s="65">
        <v>0</v>
      </c>
      <c r="CC62" s="65">
        <v>0</v>
      </c>
      <c r="CD62" s="65">
        <f>SUM(CE62:CH62)</f>
        <v>0</v>
      </c>
      <c r="CE62" s="65">
        <v>0</v>
      </c>
      <c r="CF62" s="65">
        <v>0</v>
      </c>
      <c r="CG62" s="65">
        <v>0</v>
      </c>
      <c r="CH62" s="65">
        <v>0</v>
      </c>
      <c r="CI62" s="65">
        <f>SUM(CJ62:CM62)</f>
        <v>0</v>
      </c>
      <c r="CJ62" s="65">
        <v>0</v>
      </c>
      <c r="CK62" s="65">
        <v>0</v>
      </c>
      <c r="CL62" s="65">
        <v>0</v>
      </c>
      <c r="CM62" s="65">
        <v>0</v>
      </c>
      <c r="CN62" s="65">
        <f>SUM(CO62:CR62)</f>
        <v>0</v>
      </c>
      <c r="CO62" s="65">
        <v>0</v>
      </c>
      <c r="CP62" s="65">
        <v>0</v>
      </c>
      <c r="CQ62" s="65">
        <v>0</v>
      </c>
      <c r="CR62" s="65">
        <v>0</v>
      </c>
      <c r="CS62" s="65">
        <f t="shared" si="92"/>
        <v>0</v>
      </c>
      <c r="CT62" s="65">
        <f t="shared" si="92"/>
        <v>0</v>
      </c>
      <c r="CU62" s="65">
        <f t="shared" si="92"/>
        <v>0</v>
      </c>
      <c r="CV62" s="65">
        <f t="shared" si="92"/>
        <v>0</v>
      </c>
      <c r="CW62" s="65">
        <f t="shared" si="92"/>
        <v>0</v>
      </c>
      <c r="CX62" s="65">
        <f t="shared" si="92"/>
        <v>0</v>
      </c>
      <c r="CY62" s="65">
        <f t="shared" si="92"/>
        <v>0</v>
      </c>
      <c r="CZ62" s="65">
        <f t="shared" si="92"/>
        <v>0</v>
      </c>
      <c r="DA62" s="65">
        <f t="shared" si="92"/>
        <v>0</v>
      </c>
      <c r="DB62" s="65">
        <f t="shared" si="92"/>
        <v>0</v>
      </c>
      <c r="DC62" s="64" t="s">
        <v>118</v>
      </c>
      <c r="DD62" s="67">
        <f t="shared" si="80"/>
        <v>0</v>
      </c>
      <c r="DE62" s="60">
        <f t="shared" si="5"/>
        <v>0</v>
      </c>
    </row>
    <row r="63" spans="1:110" s="27" customFormat="1" ht="47.25" x14ac:dyDescent="0.25">
      <c r="A63" s="62" t="s">
        <v>214</v>
      </c>
      <c r="B63" s="63" t="s">
        <v>215</v>
      </c>
      <c r="C63" s="64" t="s">
        <v>117</v>
      </c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 t="s">
        <v>118</v>
      </c>
      <c r="O63" s="64" t="s">
        <v>118</v>
      </c>
      <c r="P63" s="64" t="s">
        <v>118</v>
      </c>
      <c r="Q63" s="65" t="s">
        <v>118</v>
      </c>
      <c r="R63" s="65"/>
      <c r="S63" s="65">
        <v>0</v>
      </c>
      <c r="T63" s="65">
        <v>0</v>
      </c>
      <c r="U63" s="66" t="s">
        <v>118</v>
      </c>
      <c r="V63" s="65"/>
      <c r="W63" s="65">
        <v>0</v>
      </c>
      <c r="X63" s="65">
        <v>0</v>
      </c>
      <c r="Y63" s="65" t="s">
        <v>118</v>
      </c>
      <c r="Z63" s="65">
        <v>0</v>
      </c>
      <c r="AA63" s="65">
        <v>0</v>
      </c>
      <c r="AB63" s="65">
        <v>0</v>
      </c>
      <c r="AC63" s="65">
        <v>0</v>
      </c>
      <c r="AD63" s="65">
        <v>0</v>
      </c>
      <c r="AE63" s="65">
        <v>0</v>
      </c>
      <c r="AF63" s="65">
        <v>0</v>
      </c>
      <c r="AG63" s="65">
        <f>SUM(AA63,AJ63,AP63,AZ63,BJ63)</f>
        <v>0</v>
      </c>
      <c r="AH63" s="65">
        <f>SUM(AK63,AU63,BE63,BO63,BY63,CI63)</f>
        <v>0</v>
      </c>
      <c r="AI63" s="65">
        <f>SUM(BO63,BY63,CI63)</f>
        <v>0</v>
      </c>
      <c r="AJ63" s="65">
        <f>SUM(BT63,CD63,CN63)</f>
        <v>0</v>
      </c>
      <c r="AK63" s="65">
        <f>SUM(AL63:AO63)</f>
        <v>0</v>
      </c>
      <c r="AL63" s="65">
        <v>0</v>
      </c>
      <c r="AM63" s="65">
        <v>0</v>
      </c>
      <c r="AN63" s="65">
        <v>0</v>
      </c>
      <c r="AO63" s="65">
        <v>0</v>
      </c>
      <c r="AP63" s="65">
        <f>SUM(AQ63:AT63)</f>
        <v>0</v>
      </c>
      <c r="AQ63" s="65">
        <v>0</v>
      </c>
      <c r="AR63" s="65">
        <v>0</v>
      </c>
      <c r="AS63" s="65">
        <v>0</v>
      </c>
      <c r="AT63" s="65">
        <v>0</v>
      </c>
      <c r="AU63" s="65">
        <f>SUM(AV63:AY63)</f>
        <v>0</v>
      </c>
      <c r="AV63" s="65">
        <v>0</v>
      </c>
      <c r="AW63" s="65">
        <v>0</v>
      </c>
      <c r="AX63" s="65">
        <v>0</v>
      </c>
      <c r="AY63" s="65">
        <v>0</v>
      </c>
      <c r="AZ63" s="65">
        <f>SUM(BA63:BD63)</f>
        <v>0</v>
      </c>
      <c r="BA63" s="65">
        <v>0</v>
      </c>
      <c r="BB63" s="65">
        <v>0</v>
      </c>
      <c r="BC63" s="65">
        <v>0</v>
      </c>
      <c r="BD63" s="65">
        <v>0</v>
      </c>
      <c r="BE63" s="65">
        <f>SUM(BF63:BI63)</f>
        <v>0</v>
      </c>
      <c r="BF63" s="65">
        <v>0</v>
      </c>
      <c r="BG63" s="65">
        <v>0</v>
      </c>
      <c r="BH63" s="65">
        <v>0</v>
      </c>
      <c r="BI63" s="65">
        <v>0</v>
      </c>
      <c r="BJ63" s="65">
        <f>SUM(BK63:BN63)</f>
        <v>0</v>
      </c>
      <c r="BK63" s="65">
        <v>0</v>
      </c>
      <c r="BL63" s="65">
        <v>0</v>
      </c>
      <c r="BM63" s="65">
        <v>0</v>
      </c>
      <c r="BN63" s="65">
        <v>0</v>
      </c>
      <c r="BO63" s="65">
        <f>SUM(BP63:BS63)</f>
        <v>0</v>
      </c>
      <c r="BP63" s="65">
        <v>0</v>
      </c>
      <c r="BQ63" s="65">
        <v>0</v>
      </c>
      <c r="BR63" s="65">
        <v>0</v>
      </c>
      <c r="BS63" s="65">
        <v>0</v>
      </c>
      <c r="BT63" s="65">
        <f>SUM(BU63:BX63)</f>
        <v>0</v>
      </c>
      <c r="BU63" s="65">
        <v>0</v>
      </c>
      <c r="BV63" s="65">
        <v>0</v>
      </c>
      <c r="BW63" s="65">
        <v>0</v>
      </c>
      <c r="BX63" s="65">
        <v>0</v>
      </c>
      <c r="BY63" s="65">
        <f>SUM(BZ63:CC63)</f>
        <v>0</v>
      </c>
      <c r="BZ63" s="65">
        <v>0</v>
      </c>
      <c r="CA63" s="65">
        <v>0</v>
      </c>
      <c r="CB63" s="65">
        <v>0</v>
      </c>
      <c r="CC63" s="65">
        <v>0</v>
      </c>
      <c r="CD63" s="65">
        <f>SUM(CE63:CH63)</f>
        <v>0</v>
      </c>
      <c r="CE63" s="65">
        <v>0</v>
      </c>
      <c r="CF63" s="65">
        <v>0</v>
      </c>
      <c r="CG63" s="65">
        <v>0</v>
      </c>
      <c r="CH63" s="65">
        <v>0</v>
      </c>
      <c r="CI63" s="65">
        <f>SUM(CJ63:CM63)</f>
        <v>0</v>
      </c>
      <c r="CJ63" s="65">
        <v>0</v>
      </c>
      <c r="CK63" s="65">
        <v>0</v>
      </c>
      <c r="CL63" s="65">
        <v>0</v>
      </c>
      <c r="CM63" s="65">
        <v>0</v>
      </c>
      <c r="CN63" s="65">
        <f>SUM(CO63:CR63)</f>
        <v>0</v>
      </c>
      <c r="CO63" s="65">
        <v>0</v>
      </c>
      <c r="CP63" s="65">
        <v>0</v>
      </c>
      <c r="CQ63" s="65">
        <v>0</v>
      </c>
      <c r="CR63" s="65">
        <v>0</v>
      </c>
      <c r="CS63" s="65">
        <f t="shared" si="92"/>
        <v>0</v>
      </c>
      <c r="CT63" s="65">
        <f t="shared" si="92"/>
        <v>0</v>
      </c>
      <c r="CU63" s="65">
        <f t="shared" si="92"/>
        <v>0</v>
      </c>
      <c r="CV63" s="65">
        <f t="shared" si="92"/>
        <v>0</v>
      </c>
      <c r="CW63" s="65">
        <f t="shared" si="92"/>
        <v>0</v>
      </c>
      <c r="CX63" s="65">
        <f t="shared" si="92"/>
        <v>0</v>
      </c>
      <c r="CY63" s="65">
        <f t="shared" si="92"/>
        <v>0</v>
      </c>
      <c r="CZ63" s="65">
        <f t="shared" si="92"/>
        <v>0</v>
      </c>
      <c r="DA63" s="65">
        <f t="shared" si="92"/>
        <v>0</v>
      </c>
      <c r="DB63" s="65">
        <f t="shared" si="92"/>
        <v>0</v>
      </c>
      <c r="DC63" s="64" t="s">
        <v>118</v>
      </c>
      <c r="DD63" s="67">
        <f t="shared" si="80"/>
        <v>0</v>
      </c>
      <c r="DE63" s="60">
        <f t="shared" si="5"/>
        <v>0</v>
      </c>
    </row>
    <row r="64" spans="1:110" s="27" customFormat="1" ht="47.25" x14ac:dyDescent="0.25">
      <c r="A64" s="62" t="s">
        <v>216</v>
      </c>
      <c r="B64" s="63" t="s">
        <v>217</v>
      </c>
      <c r="C64" s="64" t="s">
        <v>117</v>
      </c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 t="s">
        <v>118</v>
      </c>
      <c r="O64" s="64" t="s">
        <v>118</v>
      </c>
      <c r="P64" s="64" t="s">
        <v>118</v>
      </c>
      <c r="Q64" s="65" t="s">
        <v>118</v>
      </c>
      <c r="R64" s="65"/>
      <c r="S64" s="65">
        <v>0</v>
      </c>
      <c r="T64" s="65">
        <v>0</v>
      </c>
      <c r="U64" s="66" t="s">
        <v>118</v>
      </c>
      <c r="V64" s="65"/>
      <c r="W64" s="65">
        <v>0</v>
      </c>
      <c r="X64" s="65">
        <v>0</v>
      </c>
      <c r="Y64" s="65" t="s">
        <v>118</v>
      </c>
      <c r="Z64" s="65">
        <v>0</v>
      </c>
      <c r="AA64" s="65">
        <v>0</v>
      </c>
      <c r="AB64" s="65">
        <v>0</v>
      </c>
      <c r="AC64" s="65">
        <v>0</v>
      </c>
      <c r="AD64" s="65">
        <v>0</v>
      </c>
      <c r="AE64" s="65">
        <v>0</v>
      </c>
      <c r="AF64" s="65">
        <v>0</v>
      </c>
      <c r="AG64" s="65">
        <f>SUM(AA64,AJ64,AP64,AZ64,BJ64)</f>
        <v>0</v>
      </c>
      <c r="AH64" s="65">
        <f>SUM(AK64,AU64,BE64,BO64,BY64,CI64)</f>
        <v>0</v>
      </c>
      <c r="AI64" s="65">
        <f>SUM(BO64,BY64,CI64)</f>
        <v>0</v>
      </c>
      <c r="AJ64" s="65">
        <f>SUM(BT64,CD64,CN64)</f>
        <v>0</v>
      </c>
      <c r="AK64" s="65">
        <f>SUM(AL64:AO64)</f>
        <v>0</v>
      </c>
      <c r="AL64" s="65">
        <v>0</v>
      </c>
      <c r="AM64" s="65">
        <v>0</v>
      </c>
      <c r="AN64" s="65">
        <v>0</v>
      </c>
      <c r="AO64" s="65">
        <v>0</v>
      </c>
      <c r="AP64" s="65">
        <f>SUM(AQ64:AT64)</f>
        <v>0</v>
      </c>
      <c r="AQ64" s="65">
        <v>0</v>
      </c>
      <c r="AR64" s="65">
        <v>0</v>
      </c>
      <c r="AS64" s="65">
        <v>0</v>
      </c>
      <c r="AT64" s="65">
        <v>0</v>
      </c>
      <c r="AU64" s="65">
        <f>SUM(AV64:AY64)</f>
        <v>0</v>
      </c>
      <c r="AV64" s="65">
        <v>0</v>
      </c>
      <c r="AW64" s="65">
        <v>0</v>
      </c>
      <c r="AX64" s="65">
        <v>0</v>
      </c>
      <c r="AY64" s="65">
        <v>0</v>
      </c>
      <c r="AZ64" s="65">
        <f>SUM(BA64:BD64)</f>
        <v>0</v>
      </c>
      <c r="BA64" s="65">
        <v>0</v>
      </c>
      <c r="BB64" s="65">
        <v>0</v>
      </c>
      <c r="BC64" s="65">
        <v>0</v>
      </c>
      <c r="BD64" s="65">
        <v>0</v>
      </c>
      <c r="BE64" s="65">
        <f>SUM(BF64:BI64)</f>
        <v>0</v>
      </c>
      <c r="BF64" s="65">
        <v>0</v>
      </c>
      <c r="BG64" s="65">
        <v>0</v>
      </c>
      <c r="BH64" s="65">
        <v>0</v>
      </c>
      <c r="BI64" s="65">
        <v>0</v>
      </c>
      <c r="BJ64" s="65">
        <f>SUM(BK64:BN64)</f>
        <v>0</v>
      </c>
      <c r="BK64" s="65">
        <v>0</v>
      </c>
      <c r="BL64" s="65">
        <v>0</v>
      </c>
      <c r="BM64" s="65">
        <v>0</v>
      </c>
      <c r="BN64" s="65">
        <v>0</v>
      </c>
      <c r="BO64" s="65">
        <f>SUM(BP64:BS64)</f>
        <v>0</v>
      </c>
      <c r="BP64" s="65">
        <v>0</v>
      </c>
      <c r="BQ64" s="65">
        <v>0</v>
      </c>
      <c r="BR64" s="65">
        <v>0</v>
      </c>
      <c r="BS64" s="65">
        <v>0</v>
      </c>
      <c r="BT64" s="65">
        <f>SUM(BU64:BX64)</f>
        <v>0</v>
      </c>
      <c r="BU64" s="65">
        <v>0</v>
      </c>
      <c r="BV64" s="65">
        <v>0</v>
      </c>
      <c r="BW64" s="65">
        <v>0</v>
      </c>
      <c r="BX64" s="65">
        <v>0</v>
      </c>
      <c r="BY64" s="65">
        <f>SUM(BZ64:CC64)</f>
        <v>0</v>
      </c>
      <c r="BZ64" s="65">
        <v>0</v>
      </c>
      <c r="CA64" s="65">
        <v>0</v>
      </c>
      <c r="CB64" s="65">
        <v>0</v>
      </c>
      <c r="CC64" s="65">
        <v>0</v>
      </c>
      <c r="CD64" s="65">
        <f>SUM(CE64:CH64)</f>
        <v>0</v>
      </c>
      <c r="CE64" s="65">
        <v>0</v>
      </c>
      <c r="CF64" s="65">
        <v>0</v>
      </c>
      <c r="CG64" s="65">
        <v>0</v>
      </c>
      <c r="CH64" s="65">
        <v>0</v>
      </c>
      <c r="CI64" s="65">
        <f>SUM(CJ64:CM64)</f>
        <v>0</v>
      </c>
      <c r="CJ64" s="65">
        <v>0</v>
      </c>
      <c r="CK64" s="65">
        <v>0</v>
      </c>
      <c r="CL64" s="65">
        <v>0</v>
      </c>
      <c r="CM64" s="65">
        <v>0</v>
      </c>
      <c r="CN64" s="65">
        <f>SUM(CO64:CR64)</f>
        <v>0</v>
      </c>
      <c r="CO64" s="65">
        <v>0</v>
      </c>
      <c r="CP64" s="65">
        <v>0</v>
      </c>
      <c r="CQ64" s="65">
        <v>0</v>
      </c>
      <c r="CR64" s="65">
        <v>0</v>
      </c>
      <c r="CS64" s="65">
        <f t="shared" si="92"/>
        <v>0</v>
      </c>
      <c r="CT64" s="65">
        <f t="shared" si="92"/>
        <v>0</v>
      </c>
      <c r="CU64" s="65">
        <f t="shared" si="92"/>
        <v>0</v>
      </c>
      <c r="CV64" s="65">
        <f t="shared" si="92"/>
        <v>0</v>
      </c>
      <c r="CW64" s="65">
        <f t="shared" si="92"/>
        <v>0</v>
      </c>
      <c r="CX64" s="65">
        <f t="shared" si="92"/>
        <v>0</v>
      </c>
      <c r="CY64" s="65">
        <f t="shared" si="92"/>
        <v>0</v>
      </c>
      <c r="CZ64" s="65">
        <f t="shared" si="92"/>
        <v>0</v>
      </c>
      <c r="DA64" s="65">
        <f t="shared" si="92"/>
        <v>0</v>
      </c>
      <c r="DB64" s="65">
        <f t="shared" si="92"/>
        <v>0</v>
      </c>
      <c r="DC64" s="64" t="s">
        <v>118</v>
      </c>
      <c r="DD64" s="67">
        <f t="shared" si="80"/>
        <v>0</v>
      </c>
      <c r="DE64" s="60">
        <f t="shared" si="5"/>
        <v>0</v>
      </c>
    </row>
    <row r="65" spans="1:110" s="27" customFormat="1" ht="63" x14ac:dyDescent="0.25">
      <c r="A65" s="62" t="s">
        <v>218</v>
      </c>
      <c r="B65" s="63" t="s">
        <v>219</v>
      </c>
      <c r="C65" s="64" t="s">
        <v>117</v>
      </c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 t="s">
        <v>118</v>
      </c>
      <c r="O65" s="64" t="s">
        <v>118</v>
      </c>
      <c r="P65" s="64" t="s">
        <v>118</v>
      </c>
      <c r="Q65" s="65" t="s">
        <v>118</v>
      </c>
      <c r="R65" s="65"/>
      <c r="S65" s="65">
        <f>SUM(S66:S67)</f>
        <v>15.036651630269343</v>
      </c>
      <c r="T65" s="65">
        <f>SUM(T66:T67)</f>
        <v>112.323787678112</v>
      </c>
      <c r="U65" s="66" t="s">
        <v>118</v>
      </c>
      <c r="V65" s="65">
        <f>SUM(V66:V67)</f>
        <v>0</v>
      </c>
      <c r="W65" s="65">
        <f>SUM(W66:W67)</f>
        <v>15.036651630269343</v>
      </c>
      <c r="X65" s="65">
        <f>SUM(X66:X67)</f>
        <v>112.323787678112</v>
      </c>
      <c r="Y65" s="65" t="s">
        <v>118</v>
      </c>
      <c r="Z65" s="65">
        <f t="shared" ref="Z65:CK65" si="93">SUM(Z66:Z67)</f>
        <v>0</v>
      </c>
      <c r="AA65" s="65">
        <f t="shared" si="93"/>
        <v>0</v>
      </c>
      <c r="AB65" s="65">
        <f t="shared" si="93"/>
        <v>284.315</v>
      </c>
      <c r="AC65" s="65">
        <f t="shared" si="93"/>
        <v>320.38599999999997</v>
      </c>
      <c r="AD65" s="65">
        <f t="shared" si="93"/>
        <v>284.315</v>
      </c>
      <c r="AE65" s="65">
        <f t="shared" si="93"/>
        <v>320.38599999999997</v>
      </c>
      <c r="AF65" s="65">
        <f t="shared" si="93"/>
        <v>112.323787678112</v>
      </c>
      <c r="AG65" s="65">
        <f t="shared" si="93"/>
        <v>38.990237625999995</v>
      </c>
      <c r="AH65" s="65">
        <f t="shared" si="93"/>
        <v>180.73955161747199</v>
      </c>
      <c r="AI65" s="65">
        <f t="shared" si="93"/>
        <v>42.843092849999998</v>
      </c>
      <c r="AJ65" s="65">
        <f t="shared" si="93"/>
        <v>0</v>
      </c>
      <c r="AK65" s="65">
        <f t="shared" si="93"/>
        <v>0</v>
      </c>
      <c r="AL65" s="65">
        <f t="shared" si="93"/>
        <v>0</v>
      </c>
      <c r="AM65" s="65">
        <f t="shared" si="93"/>
        <v>0</v>
      </c>
      <c r="AN65" s="65">
        <f t="shared" si="93"/>
        <v>0</v>
      </c>
      <c r="AO65" s="65">
        <f t="shared" si="93"/>
        <v>0</v>
      </c>
      <c r="AP65" s="65">
        <f t="shared" si="93"/>
        <v>0</v>
      </c>
      <c r="AQ65" s="65">
        <f t="shared" si="93"/>
        <v>0</v>
      </c>
      <c r="AR65" s="65">
        <f t="shared" si="93"/>
        <v>0</v>
      </c>
      <c r="AS65" s="65">
        <f t="shared" si="93"/>
        <v>0</v>
      </c>
      <c r="AT65" s="65">
        <f t="shared" si="93"/>
        <v>0</v>
      </c>
      <c r="AU65" s="65">
        <f t="shared" si="93"/>
        <v>20.034285355999998</v>
      </c>
      <c r="AV65" s="65">
        <f t="shared" si="93"/>
        <v>0</v>
      </c>
      <c r="AW65" s="65">
        <f t="shared" si="93"/>
        <v>0</v>
      </c>
      <c r="AX65" s="65">
        <f t="shared" si="93"/>
        <v>20.034285355999998</v>
      </c>
      <c r="AY65" s="65">
        <f t="shared" si="93"/>
        <v>0</v>
      </c>
      <c r="AZ65" s="65">
        <f t="shared" si="93"/>
        <v>18.60892823</v>
      </c>
      <c r="BA65" s="65">
        <f t="shared" si="93"/>
        <v>0</v>
      </c>
      <c r="BB65" s="65">
        <f t="shared" si="93"/>
        <v>0</v>
      </c>
      <c r="BC65" s="65">
        <f t="shared" si="93"/>
        <v>18.60892823</v>
      </c>
      <c r="BD65" s="65">
        <f t="shared" si="93"/>
        <v>0</v>
      </c>
      <c r="BE65" s="65">
        <f t="shared" si="93"/>
        <v>36.551798310000002</v>
      </c>
      <c r="BF65" s="65">
        <f t="shared" si="93"/>
        <v>0</v>
      </c>
      <c r="BG65" s="65">
        <f t="shared" si="93"/>
        <v>0</v>
      </c>
      <c r="BH65" s="65">
        <f t="shared" si="93"/>
        <v>36.551798310000002</v>
      </c>
      <c r="BI65" s="65">
        <f t="shared" si="93"/>
        <v>0</v>
      </c>
      <c r="BJ65" s="65">
        <f t="shared" si="93"/>
        <v>8.1785958900000004</v>
      </c>
      <c r="BK65" s="65">
        <f t="shared" si="93"/>
        <v>0</v>
      </c>
      <c r="BL65" s="65">
        <f t="shared" si="93"/>
        <v>0</v>
      </c>
      <c r="BM65" s="65">
        <f t="shared" si="93"/>
        <v>8.1785958900000004</v>
      </c>
      <c r="BN65" s="65">
        <f t="shared" si="93"/>
        <v>0</v>
      </c>
      <c r="BO65" s="65">
        <f t="shared" si="93"/>
        <v>3.4133061959999997</v>
      </c>
      <c r="BP65" s="65">
        <f t="shared" si="93"/>
        <v>0</v>
      </c>
      <c r="BQ65" s="65">
        <f t="shared" si="93"/>
        <v>0</v>
      </c>
      <c r="BR65" s="65">
        <f t="shared" si="93"/>
        <v>3.4133061959999997</v>
      </c>
      <c r="BS65" s="65">
        <f t="shared" si="93"/>
        <v>0</v>
      </c>
      <c r="BT65" s="65">
        <f t="shared" si="93"/>
        <v>2.9437803539999998</v>
      </c>
      <c r="BU65" s="65">
        <f t="shared" si="93"/>
        <v>0</v>
      </c>
      <c r="BV65" s="65">
        <f t="shared" si="93"/>
        <v>0</v>
      </c>
      <c r="BW65" s="65">
        <f t="shared" si="93"/>
        <v>2.9437803539999998</v>
      </c>
      <c r="BX65" s="65">
        <f t="shared" si="93"/>
        <v>0</v>
      </c>
      <c r="BY65" s="65">
        <f t="shared" si="93"/>
        <v>9.4813049661120008</v>
      </c>
      <c r="BZ65" s="65">
        <f t="shared" si="93"/>
        <v>0</v>
      </c>
      <c r="CA65" s="65">
        <f t="shared" si="93"/>
        <v>0</v>
      </c>
      <c r="CB65" s="65">
        <f t="shared" si="93"/>
        <v>9.4813049661120008</v>
      </c>
      <c r="CC65" s="65">
        <f t="shared" si="93"/>
        <v>0</v>
      </c>
      <c r="CD65" s="65">
        <f t="shared" si="93"/>
        <v>9.2589331519999991</v>
      </c>
      <c r="CE65" s="65">
        <f t="shared" si="93"/>
        <v>0</v>
      </c>
      <c r="CF65" s="65">
        <f t="shared" si="93"/>
        <v>0</v>
      </c>
      <c r="CG65" s="65">
        <f t="shared" si="93"/>
        <v>9.2589331519999991</v>
      </c>
      <c r="CH65" s="65">
        <f t="shared" si="93"/>
        <v>0</v>
      </c>
      <c r="CI65" s="65">
        <f t="shared" si="93"/>
        <v>42.843092849999998</v>
      </c>
      <c r="CJ65" s="65">
        <f t="shared" si="93"/>
        <v>0</v>
      </c>
      <c r="CK65" s="65">
        <f t="shared" si="93"/>
        <v>0</v>
      </c>
      <c r="CL65" s="65">
        <f t="shared" ref="CL65:DB65" si="94">SUM(CL66:CL67)</f>
        <v>42.843092849999998</v>
      </c>
      <c r="CM65" s="65">
        <f t="shared" si="94"/>
        <v>0</v>
      </c>
      <c r="CN65" s="65">
        <f t="shared" si="94"/>
        <v>0</v>
      </c>
      <c r="CO65" s="65">
        <f t="shared" si="94"/>
        <v>0</v>
      </c>
      <c r="CP65" s="65">
        <f t="shared" si="94"/>
        <v>0</v>
      </c>
      <c r="CQ65" s="65">
        <f t="shared" si="94"/>
        <v>0</v>
      </c>
      <c r="CR65" s="65">
        <f t="shared" si="94"/>
        <v>0</v>
      </c>
      <c r="CS65" s="65">
        <f t="shared" si="94"/>
        <v>112.323787678112</v>
      </c>
      <c r="CT65" s="65">
        <f t="shared" si="94"/>
        <v>0</v>
      </c>
      <c r="CU65" s="65">
        <f t="shared" si="94"/>
        <v>0</v>
      </c>
      <c r="CV65" s="65">
        <f t="shared" si="94"/>
        <v>112.323787678112</v>
      </c>
      <c r="CW65" s="65">
        <f t="shared" si="94"/>
        <v>0</v>
      </c>
      <c r="CX65" s="65">
        <f t="shared" si="94"/>
        <v>38.990237625999995</v>
      </c>
      <c r="CY65" s="65">
        <f t="shared" si="94"/>
        <v>0</v>
      </c>
      <c r="CZ65" s="65">
        <f t="shared" si="94"/>
        <v>0</v>
      </c>
      <c r="DA65" s="65">
        <f t="shared" si="94"/>
        <v>38.990237625999995</v>
      </c>
      <c r="DB65" s="65">
        <f t="shared" si="94"/>
        <v>0</v>
      </c>
      <c r="DC65" s="64" t="s">
        <v>118</v>
      </c>
      <c r="DD65" s="67">
        <f t="shared" si="80"/>
        <v>112.32378767811201</v>
      </c>
      <c r="DE65" s="60">
        <f t="shared" si="5"/>
        <v>68.788797172000002</v>
      </c>
    </row>
    <row r="66" spans="1:110" ht="38.25" x14ac:dyDescent="0.25">
      <c r="A66" s="62" t="s">
        <v>220</v>
      </c>
      <c r="B66" s="63" t="s">
        <v>221</v>
      </c>
      <c r="C66" s="64" t="s">
        <v>222</v>
      </c>
      <c r="D66" s="64" t="s">
        <v>171</v>
      </c>
      <c r="E66" s="64">
        <v>0</v>
      </c>
      <c r="F66" s="64">
        <v>0</v>
      </c>
      <c r="G66" s="64">
        <v>0</v>
      </c>
      <c r="H66" s="64">
        <v>0</v>
      </c>
      <c r="I66" s="64">
        <v>0</v>
      </c>
      <c r="J66" s="64">
        <v>6</v>
      </c>
      <c r="K66" s="64">
        <v>0</v>
      </c>
      <c r="L66" s="64">
        <v>0</v>
      </c>
      <c r="M66" s="64">
        <v>26</v>
      </c>
      <c r="N66" s="64" t="s">
        <v>172</v>
      </c>
      <c r="O66" s="64">
        <v>2020</v>
      </c>
      <c r="P66" s="64">
        <v>2024</v>
      </c>
      <c r="Q66" s="71" t="s">
        <v>204</v>
      </c>
      <c r="R66" s="73" t="s">
        <v>223</v>
      </c>
      <c r="S66" s="65">
        <v>2.6190159879518071</v>
      </c>
      <c r="T66" s="65">
        <v>19.564049429999997</v>
      </c>
      <c r="U66" s="66">
        <v>43435</v>
      </c>
      <c r="V66" s="65" t="s">
        <v>224</v>
      </c>
      <c r="W66" s="65">
        <v>2.6190159879518071</v>
      </c>
      <c r="X66" s="65">
        <v>19.564049429999997</v>
      </c>
      <c r="Y66" s="66">
        <v>43435</v>
      </c>
      <c r="Z66" s="65">
        <v>0</v>
      </c>
      <c r="AA66" s="65">
        <v>0</v>
      </c>
      <c r="AB66" s="65">
        <f>48977/1000</f>
        <v>48.976999999999997</v>
      </c>
      <c r="AC66" s="65">
        <f>55128/1000</f>
        <v>55.128</v>
      </c>
      <c r="AD66" s="65">
        <f>AB66</f>
        <v>48.976999999999997</v>
      </c>
      <c r="AE66" s="65">
        <f>AC66</f>
        <v>55.128</v>
      </c>
      <c r="AF66" s="65">
        <f t="shared" ref="AF66:AF67" si="95">AA66+CS66</f>
        <v>19.564049429999997</v>
      </c>
      <c r="AG66" s="65">
        <f t="shared" ref="AG66:AG67" si="96">SUM(AA66,AJ66,AP66,AZ66,BJ66,BT66,CD66)</f>
        <v>9.2592458059999991</v>
      </c>
      <c r="AH66" s="65">
        <f>[1]I0427_1037000158513_03_0_69_!V66*1.2</f>
        <v>35.670175944</v>
      </c>
      <c r="AI66" s="65">
        <f t="shared" ref="AI66:AI67" si="97">CI66</f>
        <v>8.5107775399999994</v>
      </c>
      <c r="AJ66" s="65">
        <f t="shared" ref="AJ66:AJ67" si="98">CN66</f>
        <v>0</v>
      </c>
      <c r="AK66" s="65">
        <f>SUM(AL66:AO66)</f>
        <v>0</v>
      </c>
      <c r="AL66" s="65">
        <v>0</v>
      </c>
      <c r="AM66" s="65">
        <v>0</v>
      </c>
      <c r="AN66" s="65">
        <v>0</v>
      </c>
      <c r="AO66" s="65">
        <v>0</v>
      </c>
      <c r="AP66" s="65">
        <f>SUM(AQ66:AT66)</f>
        <v>0</v>
      </c>
      <c r="AQ66" s="65">
        <v>0</v>
      </c>
      <c r="AR66" s="65">
        <v>0</v>
      </c>
      <c r="AS66" s="65">
        <v>0</v>
      </c>
      <c r="AT66" s="65">
        <v>0</v>
      </c>
      <c r="AU66" s="65">
        <f>SUM(AV66:AY66)</f>
        <v>5.3722495099999996</v>
      </c>
      <c r="AV66" s="65">
        <v>0</v>
      </c>
      <c r="AW66" s="65">
        <v>0</v>
      </c>
      <c r="AX66" s="65">
        <v>5.3722495099999996</v>
      </c>
      <c r="AY66" s="65">
        <v>0</v>
      </c>
      <c r="AZ66" s="65">
        <f>SUM(BA66:BD66)</f>
        <v>5.0557746799999999</v>
      </c>
      <c r="BA66" s="65">
        <v>0</v>
      </c>
      <c r="BB66" s="65">
        <v>0</v>
      </c>
      <c r="BC66" s="65">
        <v>5.0557746799999999</v>
      </c>
      <c r="BD66" s="65">
        <v>0</v>
      </c>
      <c r="BE66" s="65">
        <f>SUM(BF66:BI66)</f>
        <v>5.6810223799999999</v>
      </c>
      <c r="BF66" s="65">
        <v>0</v>
      </c>
      <c r="BG66" s="65">
        <v>0</v>
      </c>
      <c r="BH66" s="65">
        <v>5.6810223799999999</v>
      </c>
      <c r="BI66" s="65">
        <v>0</v>
      </c>
      <c r="BJ66" s="65">
        <f>SUM(BK66:BN66)</f>
        <v>4.2034711259999993</v>
      </c>
      <c r="BK66" s="65">
        <v>0</v>
      </c>
      <c r="BL66" s="65">
        <v>0</v>
      </c>
      <c r="BM66" s="65">
        <v>4.2034711259999993</v>
      </c>
      <c r="BN66" s="65">
        <v>0</v>
      </c>
      <c r="BO66" s="65">
        <f>SUM(BP66:BS66)</f>
        <v>0</v>
      </c>
      <c r="BP66" s="65">
        <v>0</v>
      </c>
      <c r="BQ66" s="65">
        <v>0</v>
      </c>
      <c r="BR66" s="65">
        <v>0</v>
      </c>
      <c r="BS66" s="65">
        <v>0</v>
      </c>
      <c r="BT66" s="65">
        <f>SUM(BU66:BX66)</f>
        <v>0</v>
      </c>
      <c r="BU66" s="65">
        <f>BP66</f>
        <v>0</v>
      </c>
      <c r="BV66" s="65">
        <f>BQ66</f>
        <v>0</v>
      </c>
      <c r="BW66" s="65">
        <f>[1]I0427_1037000158513_03_0_69_!AH66*1.2</f>
        <v>0</v>
      </c>
      <c r="BX66" s="65">
        <f>BS66</f>
        <v>0</v>
      </c>
      <c r="BY66" s="65">
        <f>SUM(BZ66:CC66)</f>
        <v>0</v>
      </c>
      <c r="BZ66" s="65">
        <v>0</v>
      </c>
      <c r="CA66" s="65">
        <v>0</v>
      </c>
      <c r="CB66" s="65">
        <v>0</v>
      </c>
      <c r="CC66" s="65">
        <v>0</v>
      </c>
      <c r="CD66" s="65">
        <f>SUM(CE66:CH66)</f>
        <v>0</v>
      </c>
      <c r="CE66" s="65">
        <f t="shared" ref="CE66:CH67" si="99">BZ66</f>
        <v>0</v>
      </c>
      <c r="CF66" s="65">
        <f t="shared" si="99"/>
        <v>0</v>
      </c>
      <c r="CG66" s="65">
        <v>0</v>
      </c>
      <c r="CH66" s="65">
        <f t="shared" si="99"/>
        <v>0</v>
      </c>
      <c r="CI66" s="65">
        <f>SUM(CJ66:CM66)</f>
        <v>8.5107775399999994</v>
      </c>
      <c r="CJ66" s="65">
        <v>0</v>
      </c>
      <c r="CK66" s="65">
        <v>0</v>
      </c>
      <c r="CL66" s="65">
        <v>8.5107775399999994</v>
      </c>
      <c r="CM66" s="65">
        <v>0</v>
      </c>
      <c r="CN66" s="65">
        <f>SUM(CO66:CR66)</f>
        <v>0</v>
      </c>
      <c r="CO66" s="65">
        <f t="shared" ref="CO66:CR67" si="100">CJ66</f>
        <v>0</v>
      </c>
      <c r="CP66" s="65">
        <f t="shared" si="100"/>
        <v>0</v>
      </c>
      <c r="CQ66" s="65">
        <f>[1]I0427_1037000158513_03_0_69_!AL66*1.2</f>
        <v>0</v>
      </c>
      <c r="CR66" s="65">
        <f t="shared" si="100"/>
        <v>0</v>
      </c>
      <c r="CS66" s="65">
        <f t="shared" ref="CS66:DB70" si="101">SUM(AU66,BE66,BO66,BY66,CI66)</f>
        <v>19.564049429999997</v>
      </c>
      <c r="CT66" s="65">
        <f t="shared" si="101"/>
        <v>0</v>
      </c>
      <c r="CU66" s="65">
        <f t="shared" si="101"/>
        <v>0</v>
      </c>
      <c r="CV66" s="65">
        <f t="shared" si="101"/>
        <v>19.564049429999997</v>
      </c>
      <c r="CW66" s="65">
        <f t="shared" si="101"/>
        <v>0</v>
      </c>
      <c r="CX66" s="65">
        <f t="shared" si="101"/>
        <v>9.2592458059999991</v>
      </c>
      <c r="CY66" s="65">
        <f t="shared" si="101"/>
        <v>0</v>
      </c>
      <c r="CZ66" s="65">
        <f t="shared" si="101"/>
        <v>0</v>
      </c>
      <c r="DA66" s="65">
        <f t="shared" si="101"/>
        <v>9.2592458059999991</v>
      </c>
      <c r="DB66" s="65">
        <f t="shared" si="101"/>
        <v>0</v>
      </c>
      <c r="DC66" s="64" t="s">
        <v>186</v>
      </c>
      <c r="DD66" s="72">
        <f t="shared" si="80"/>
        <v>19.564049429999997</v>
      </c>
      <c r="DE66" s="60">
        <f t="shared" si="5"/>
        <v>11.05327189</v>
      </c>
      <c r="DF66" s="72">
        <f>SUM(AZ66,BJ66,BT66)</f>
        <v>9.2592458059999991</v>
      </c>
    </row>
    <row r="67" spans="1:110" ht="38.25" x14ac:dyDescent="0.2">
      <c r="A67" s="62" t="s">
        <v>225</v>
      </c>
      <c r="B67" s="63" t="s">
        <v>226</v>
      </c>
      <c r="C67" s="64" t="s">
        <v>227</v>
      </c>
      <c r="D67" s="64" t="s">
        <v>171</v>
      </c>
      <c r="E67" s="64">
        <v>0</v>
      </c>
      <c r="F67" s="64">
        <v>0</v>
      </c>
      <c r="G67" s="64">
        <v>0</v>
      </c>
      <c r="H67" s="64">
        <v>0</v>
      </c>
      <c r="I67" s="64">
        <v>0</v>
      </c>
      <c r="J67" s="64">
        <v>6</v>
      </c>
      <c r="K67" s="64">
        <v>0</v>
      </c>
      <c r="L67" s="64">
        <v>0</v>
      </c>
      <c r="M67" s="64">
        <v>25</v>
      </c>
      <c r="N67" s="64" t="s">
        <v>172</v>
      </c>
      <c r="O67" s="64">
        <v>2020</v>
      </c>
      <c r="P67" s="64">
        <v>2024</v>
      </c>
      <c r="Q67" s="71" t="s">
        <v>228</v>
      </c>
      <c r="R67" s="74" t="s">
        <v>229</v>
      </c>
      <c r="S67" s="65">
        <v>12.417635642317537</v>
      </c>
      <c r="T67" s="65">
        <v>92.759738248112001</v>
      </c>
      <c r="U67" s="66">
        <v>44531</v>
      </c>
      <c r="V67" s="65" t="s">
        <v>230</v>
      </c>
      <c r="W67" s="65">
        <v>12.417635642317537</v>
      </c>
      <c r="X67" s="65">
        <v>92.759738248112001</v>
      </c>
      <c r="Y67" s="66">
        <v>44531</v>
      </c>
      <c r="Z67" s="65">
        <v>0</v>
      </c>
      <c r="AA67" s="65">
        <v>0</v>
      </c>
      <c r="AB67" s="65">
        <f>235338/1000</f>
        <v>235.33799999999999</v>
      </c>
      <c r="AC67" s="65">
        <f>265258/1000</f>
        <v>265.25799999999998</v>
      </c>
      <c r="AD67" s="65">
        <v>235.33799999999999</v>
      </c>
      <c r="AE67" s="65">
        <v>265.25799999999998</v>
      </c>
      <c r="AF67" s="65">
        <f t="shared" si="95"/>
        <v>92.759738248112001</v>
      </c>
      <c r="AG67" s="65">
        <f t="shared" si="96"/>
        <v>29.73099182</v>
      </c>
      <c r="AH67" s="65">
        <f>[1]I0427_1037000158513_03_0_69_!V67*1.2</f>
        <v>145.069375673472</v>
      </c>
      <c r="AI67" s="65">
        <f t="shared" si="97"/>
        <v>34.332315309999998</v>
      </c>
      <c r="AJ67" s="65">
        <f t="shared" si="98"/>
        <v>0</v>
      </c>
      <c r="AK67" s="65">
        <f>SUM(AL67:AO67)</f>
        <v>0</v>
      </c>
      <c r="AL67" s="65">
        <v>0</v>
      </c>
      <c r="AM67" s="65">
        <v>0</v>
      </c>
      <c r="AN67" s="65">
        <v>0</v>
      </c>
      <c r="AO67" s="65">
        <v>0</v>
      </c>
      <c r="AP67" s="65">
        <f>SUM(AQ67:AT67)</f>
        <v>0</v>
      </c>
      <c r="AQ67" s="65">
        <v>0</v>
      </c>
      <c r="AR67" s="65">
        <v>0</v>
      </c>
      <c r="AS67" s="65">
        <v>0</v>
      </c>
      <c r="AT67" s="65">
        <v>0</v>
      </c>
      <c r="AU67" s="65">
        <f>SUM(AV67:AY67)</f>
        <v>14.662035846</v>
      </c>
      <c r="AV67" s="65">
        <v>0</v>
      </c>
      <c r="AW67" s="65">
        <v>0</v>
      </c>
      <c r="AX67" s="65">
        <v>14.662035846</v>
      </c>
      <c r="AY67" s="65">
        <v>0</v>
      </c>
      <c r="AZ67" s="65">
        <f>SUM(BA67:BD67)</f>
        <v>13.553153549999999</v>
      </c>
      <c r="BA67" s="65">
        <v>0</v>
      </c>
      <c r="BB67" s="65">
        <v>0</v>
      </c>
      <c r="BC67" s="65">
        <v>13.553153549999999</v>
      </c>
      <c r="BD67" s="65">
        <v>0</v>
      </c>
      <c r="BE67" s="65">
        <f>SUM(BF67:BI67)</f>
        <v>30.870775930000001</v>
      </c>
      <c r="BF67" s="65">
        <v>0</v>
      </c>
      <c r="BG67" s="65">
        <v>0</v>
      </c>
      <c r="BH67" s="65">
        <v>30.870775930000001</v>
      </c>
      <c r="BI67" s="65">
        <v>0</v>
      </c>
      <c r="BJ67" s="65">
        <f>SUM(BK67:BN67)</f>
        <v>3.9751247640000003</v>
      </c>
      <c r="BK67" s="65">
        <v>0</v>
      </c>
      <c r="BL67" s="65">
        <v>0</v>
      </c>
      <c r="BM67" s="65">
        <v>3.9751247640000003</v>
      </c>
      <c r="BN67" s="65">
        <v>0</v>
      </c>
      <c r="BO67" s="65">
        <f>SUM(BP67:BS67)</f>
        <v>3.4133061959999997</v>
      </c>
      <c r="BP67" s="65">
        <v>0</v>
      </c>
      <c r="BQ67" s="65">
        <v>0</v>
      </c>
      <c r="BR67" s="65">
        <v>3.4133061959999997</v>
      </c>
      <c r="BS67" s="65">
        <v>0</v>
      </c>
      <c r="BT67" s="65">
        <f>SUM(BU67:BX67)</f>
        <v>2.9437803539999998</v>
      </c>
      <c r="BU67" s="65">
        <f>BP67</f>
        <v>0</v>
      </c>
      <c r="BV67" s="65">
        <f>BQ67</f>
        <v>0</v>
      </c>
      <c r="BW67" s="65">
        <v>2.9437803539999998</v>
      </c>
      <c r="BX67" s="65">
        <f>BS67</f>
        <v>0</v>
      </c>
      <c r="BY67" s="65">
        <f>SUM(BZ67:CC67)</f>
        <v>9.4813049661120008</v>
      </c>
      <c r="BZ67" s="65">
        <v>0</v>
      </c>
      <c r="CA67" s="65">
        <v>0</v>
      </c>
      <c r="CB67" s="65">
        <v>9.4813049661120008</v>
      </c>
      <c r="CC67" s="65">
        <v>0</v>
      </c>
      <c r="CD67" s="65">
        <f>SUM(CE67:CH67)</f>
        <v>9.2589331519999991</v>
      </c>
      <c r="CE67" s="65">
        <f t="shared" si="99"/>
        <v>0</v>
      </c>
      <c r="CF67" s="65">
        <f t="shared" si="99"/>
        <v>0</v>
      </c>
      <c r="CG67" s="65">
        <v>9.2589331519999991</v>
      </c>
      <c r="CH67" s="65">
        <f t="shared" si="99"/>
        <v>0</v>
      </c>
      <c r="CI67" s="65">
        <f>SUM(CJ67:CM67)</f>
        <v>34.332315309999998</v>
      </c>
      <c r="CJ67" s="65">
        <v>0</v>
      </c>
      <c r="CK67" s="65">
        <v>0</v>
      </c>
      <c r="CL67" s="65">
        <v>34.332315309999998</v>
      </c>
      <c r="CM67" s="65">
        <v>0</v>
      </c>
      <c r="CN67" s="65">
        <f>SUM(CO67:CR67)</f>
        <v>0</v>
      </c>
      <c r="CO67" s="65">
        <f t="shared" si="100"/>
        <v>0</v>
      </c>
      <c r="CP67" s="65">
        <f t="shared" si="100"/>
        <v>0</v>
      </c>
      <c r="CQ67" s="65">
        <f>[1]I0427_1037000158513_03_0_69_!AL67*1.2</f>
        <v>0</v>
      </c>
      <c r="CR67" s="65">
        <f t="shared" si="100"/>
        <v>0</v>
      </c>
      <c r="CS67" s="65">
        <f t="shared" si="101"/>
        <v>92.759738248112001</v>
      </c>
      <c r="CT67" s="65">
        <f t="shared" si="101"/>
        <v>0</v>
      </c>
      <c r="CU67" s="65">
        <f t="shared" si="101"/>
        <v>0</v>
      </c>
      <c r="CV67" s="65">
        <f t="shared" si="101"/>
        <v>92.759738248112001</v>
      </c>
      <c r="CW67" s="65">
        <f t="shared" si="101"/>
        <v>0</v>
      </c>
      <c r="CX67" s="65">
        <f t="shared" si="101"/>
        <v>29.73099182</v>
      </c>
      <c r="CY67" s="65">
        <f t="shared" si="101"/>
        <v>0</v>
      </c>
      <c r="CZ67" s="65">
        <f t="shared" si="101"/>
        <v>0</v>
      </c>
      <c r="DA67" s="65">
        <f t="shared" si="101"/>
        <v>29.73099182</v>
      </c>
      <c r="DB67" s="65">
        <f t="shared" si="101"/>
        <v>0</v>
      </c>
      <c r="DC67" s="64" t="s">
        <v>186</v>
      </c>
      <c r="DD67" s="72">
        <f t="shared" si="80"/>
        <v>92.759738248112001</v>
      </c>
      <c r="DE67" s="60">
        <f>SUM(AU67,BE67,BO67,CD67,CN67)</f>
        <v>58.205051124000001</v>
      </c>
      <c r="DF67" s="72">
        <f>SUM(AZ67,BJ67,BT67)</f>
        <v>20.472058667999999</v>
      </c>
    </row>
    <row r="68" spans="1:110" s="27" customFormat="1" ht="63" x14ac:dyDescent="0.25">
      <c r="A68" s="62" t="s">
        <v>231</v>
      </c>
      <c r="B68" s="63" t="s">
        <v>232</v>
      </c>
      <c r="C68" s="64" t="s">
        <v>117</v>
      </c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 t="s">
        <v>118</v>
      </c>
      <c r="O68" s="64" t="s">
        <v>118</v>
      </c>
      <c r="P68" s="64" t="s">
        <v>118</v>
      </c>
      <c r="Q68" s="65" t="s">
        <v>118</v>
      </c>
      <c r="R68" s="65"/>
      <c r="S68" s="65">
        <v>0</v>
      </c>
      <c r="T68" s="65">
        <v>0</v>
      </c>
      <c r="U68" s="66" t="s">
        <v>118</v>
      </c>
      <c r="V68" s="65"/>
      <c r="W68" s="65">
        <v>0</v>
      </c>
      <c r="X68" s="65">
        <v>0</v>
      </c>
      <c r="Y68" s="65" t="s">
        <v>118</v>
      </c>
      <c r="Z68" s="65">
        <v>0</v>
      </c>
      <c r="AA68" s="65">
        <v>0</v>
      </c>
      <c r="AB68" s="65">
        <v>0</v>
      </c>
      <c r="AC68" s="65">
        <v>0</v>
      </c>
      <c r="AD68" s="65">
        <v>0</v>
      </c>
      <c r="AE68" s="65">
        <v>0</v>
      </c>
      <c r="AF68" s="65">
        <v>0</v>
      </c>
      <c r="AG68" s="65">
        <f>SUM(AA68,AJ68,AP68,AZ68,BJ68)</f>
        <v>0</v>
      </c>
      <c r="AH68" s="65">
        <f>SUM(AK68,AU68,BE68,BO68,BY68,CI68)</f>
        <v>0</v>
      </c>
      <c r="AI68" s="65">
        <f>SUM(BO68,BY68,CI68)</f>
        <v>0</v>
      </c>
      <c r="AJ68" s="65">
        <f>SUM(BT68,CD68,CN68)</f>
        <v>0</v>
      </c>
      <c r="AK68" s="65">
        <f>SUM(AL68:AO68)</f>
        <v>0</v>
      </c>
      <c r="AL68" s="65">
        <v>0</v>
      </c>
      <c r="AM68" s="65">
        <v>0</v>
      </c>
      <c r="AN68" s="65">
        <v>0</v>
      </c>
      <c r="AO68" s="65">
        <v>0</v>
      </c>
      <c r="AP68" s="65">
        <f>SUM(AQ68:AT68)</f>
        <v>0</v>
      </c>
      <c r="AQ68" s="65">
        <v>0</v>
      </c>
      <c r="AR68" s="65">
        <v>0</v>
      </c>
      <c r="AS68" s="65">
        <v>0</v>
      </c>
      <c r="AT68" s="65">
        <v>0</v>
      </c>
      <c r="AU68" s="65">
        <f>SUM(AV68:AY68)</f>
        <v>0</v>
      </c>
      <c r="AV68" s="65">
        <v>0</v>
      </c>
      <c r="AW68" s="65">
        <v>0</v>
      </c>
      <c r="AX68" s="65">
        <v>0</v>
      </c>
      <c r="AY68" s="65">
        <v>0</v>
      </c>
      <c r="AZ68" s="65">
        <f>SUM(BA68:BD68)</f>
        <v>0</v>
      </c>
      <c r="BA68" s="65">
        <v>0</v>
      </c>
      <c r="BB68" s="65">
        <v>0</v>
      </c>
      <c r="BC68" s="65">
        <v>0</v>
      </c>
      <c r="BD68" s="65">
        <v>0</v>
      </c>
      <c r="BE68" s="65">
        <f>SUM(BF68:BI68)</f>
        <v>0</v>
      </c>
      <c r="BF68" s="65">
        <v>0</v>
      </c>
      <c r="BG68" s="65">
        <v>0</v>
      </c>
      <c r="BH68" s="65">
        <v>0</v>
      </c>
      <c r="BI68" s="65">
        <v>0</v>
      </c>
      <c r="BJ68" s="65">
        <f>SUM(BK68:BN68)</f>
        <v>0</v>
      </c>
      <c r="BK68" s="65">
        <v>0</v>
      </c>
      <c r="BL68" s="65">
        <v>0</v>
      </c>
      <c r="BM68" s="65">
        <v>0</v>
      </c>
      <c r="BN68" s="65">
        <v>0</v>
      </c>
      <c r="BO68" s="65">
        <f>SUM(BP68:BS68)</f>
        <v>0</v>
      </c>
      <c r="BP68" s="65">
        <v>0</v>
      </c>
      <c r="BQ68" s="65">
        <v>0</v>
      </c>
      <c r="BR68" s="65">
        <v>0</v>
      </c>
      <c r="BS68" s="65">
        <v>0</v>
      </c>
      <c r="BT68" s="65">
        <f>SUM(BU68:BX68)</f>
        <v>0</v>
      </c>
      <c r="BU68" s="65">
        <v>0</v>
      </c>
      <c r="BV68" s="65">
        <v>0</v>
      </c>
      <c r="BW68" s="65">
        <v>0</v>
      </c>
      <c r="BX68" s="65">
        <v>0</v>
      </c>
      <c r="BY68" s="65">
        <f>SUM(BZ68:CC68)</f>
        <v>0</v>
      </c>
      <c r="BZ68" s="65">
        <v>0</v>
      </c>
      <c r="CA68" s="65">
        <v>0</v>
      </c>
      <c r="CB68" s="65">
        <v>0</v>
      </c>
      <c r="CC68" s="65">
        <v>0</v>
      </c>
      <c r="CD68" s="65">
        <f>SUM(CE68:CH68)</f>
        <v>0</v>
      </c>
      <c r="CE68" s="65">
        <v>0</v>
      </c>
      <c r="CF68" s="65">
        <v>0</v>
      </c>
      <c r="CG68" s="65">
        <v>0</v>
      </c>
      <c r="CH68" s="65">
        <v>0</v>
      </c>
      <c r="CI68" s="65">
        <f>SUM(CJ68:CM68)</f>
        <v>0</v>
      </c>
      <c r="CJ68" s="65">
        <v>0</v>
      </c>
      <c r="CK68" s="65">
        <v>0</v>
      </c>
      <c r="CL68" s="65">
        <v>0</v>
      </c>
      <c r="CM68" s="65">
        <v>0</v>
      </c>
      <c r="CN68" s="65">
        <f>SUM(CO68:CR68)</f>
        <v>0</v>
      </c>
      <c r="CO68" s="65">
        <v>0</v>
      </c>
      <c r="CP68" s="65">
        <v>0</v>
      </c>
      <c r="CQ68" s="65">
        <v>0</v>
      </c>
      <c r="CR68" s="65">
        <v>0</v>
      </c>
      <c r="CS68" s="65">
        <f t="shared" si="101"/>
        <v>0</v>
      </c>
      <c r="CT68" s="65">
        <f t="shared" si="101"/>
        <v>0</v>
      </c>
      <c r="CU68" s="65">
        <f t="shared" si="101"/>
        <v>0</v>
      </c>
      <c r="CV68" s="65">
        <f t="shared" si="101"/>
        <v>0</v>
      </c>
      <c r="CW68" s="65">
        <f t="shared" si="101"/>
        <v>0</v>
      </c>
      <c r="CX68" s="65">
        <f t="shared" si="101"/>
        <v>0</v>
      </c>
      <c r="CY68" s="65">
        <f t="shared" si="101"/>
        <v>0</v>
      </c>
      <c r="CZ68" s="65">
        <f t="shared" si="101"/>
        <v>0</v>
      </c>
      <c r="DA68" s="65">
        <f t="shared" si="101"/>
        <v>0</v>
      </c>
      <c r="DB68" s="65">
        <f t="shared" si="101"/>
        <v>0</v>
      </c>
      <c r="DC68" s="64" t="s">
        <v>118</v>
      </c>
      <c r="DD68" s="67">
        <f t="shared" si="80"/>
        <v>0</v>
      </c>
      <c r="DE68" s="60">
        <f t="shared" si="5"/>
        <v>0</v>
      </c>
    </row>
    <row r="69" spans="1:110" s="27" customFormat="1" ht="63" x14ac:dyDescent="0.25">
      <c r="A69" s="62" t="s">
        <v>233</v>
      </c>
      <c r="B69" s="63" t="s">
        <v>234</v>
      </c>
      <c r="C69" s="64" t="s">
        <v>117</v>
      </c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 t="s">
        <v>118</v>
      </c>
      <c r="O69" s="64" t="s">
        <v>118</v>
      </c>
      <c r="P69" s="64" t="s">
        <v>118</v>
      </c>
      <c r="Q69" s="65" t="s">
        <v>118</v>
      </c>
      <c r="R69" s="65"/>
      <c r="S69" s="65">
        <v>0</v>
      </c>
      <c r="T69" s="65">
        <v>0</v>
      </c>
      <c r="U69" s="66" t="s">
        <v>118</v>
      </c>
      <c r="V69" s="65"/>
      <c r="W69" s="65">
        <v>0</v>
      </c>
      <c r="X69" s="65">
        <v>0</v>
      </c>
      <c r="Y69" s="65" t="s">
        <v>118</v>
      </c>
      <c r="Z69" s="65">
        <v>0</v>
      </c>
      <c r="AA69" s="65">
        <v>0</v>
      </c>
      <c r="AB69" s="65">
        <v>0</v>
      </c>
      <c r="AC69" s="65">
        <v>0</v>
      </c>
      <c r="AD69" s="65">
        <v>0</v>
      </c>
      <c r="AE69" s="65">
        <v>0</v>
      </c>
      <c r="AF69" s="65">
        <v>0</v>
      </c>
      <c r="AG69" s="65">
        <f>SUM(AA69,AJ69,AP69,AZ69,BJ69)</f>
        <v>0</v>
      </c>
      <c r="AH69" s="65">
        <f>SUM(AK69,AU69,BE69,BO69,BY69,CI69)</f>
        <v>0</v>
      </c>
      <c r="AI69" s="65">
        <f>SUM(BO69,BY69,CI69)</f>
        <v>0</v>
      </c>
      <c r="AJ69" s="65">
        <f>SUM(BT69,CD69,CN69)</f>
        <v>0</v>
      </c>
      <c r="AK69" s="65">
        <f>SUM(AL69:AO69)</f>
        <v>0</v>
      </c>
      <c r="AL69" s="65">
        <v>0</v>
      </c>
      <c r="AM69" s="65">
        <v>0</v>
      </c>
      <c r="AN69" s="65">
        <v>0</v>
      </c>
      <c r="AO69" s="65">
        <v>0</v>
      </c>
      <c r="AP69" s="65">
        <f>SUM(AQ69:AT69)</f>
        <v>0</v>
      </c>
      <c r="AQ69" s="65">
        <v>0</v>
      </c>
      <c r="AR69" s="65">
        <v>0</v>
      </c>
      <c r="AS69" s="65">
        <v>0</v>
      </c>
      <c r="AT69" s="65">
        <v>0</v>
      </c>
      <c r="AU69" s="65">
        <f>SUM(AV69:AY69)</f>
        <v>0</v>
      </c>
      <c r="AV69" s="65">
        <v>0</v>
      </c>
      <c r="AW69" s="65">
        <v>0</v>
      </c>
      <c r="AX69" s="65">
        <v>0</v>
      </c>
      <c r="AY69" s="65">
        <v>0</v>
      </c>
      <c r="AZ69" s="65">
        <f>SUM(BA69:BD69)</f>
        <v>0</v>
      </c>
      <c r="BA69" s="65">
        <v>0</v>
      </c>
      <c r="BB69" s="65">
        <v>0</v>
      </c>
      <c r="BC69" s="65">
        <v>0</v>
      </c>
      <c r="BD69" s="65">
        <v>0</v>
      </c>
      <c r="BE69" s="65">
        <f>SUM(BF69:BI69)</f>
        <v>0</v>
      </c>
      <c r="BF69" s="65">
        <v>0</v>
      </c>
      <c r="BG69" s="65">
        <v>0</v>
      </c>
      <c r="BH69" s="65">
        <v>0</v>
      </c>
      <c r="BI69" s="65">
        <v>0</v>
      </c>
      <c r="BJ69" s="65">
        <f>SUM(BK69:BN69)</f>
        <v>0</v>
      </c>
      <c r="BK69" s="65">
        <v>0</v>
      </c>
      <c r="BL69" s="65">
        <v>0</v>
      </c>
      <c r="BM69" s="65">
        <v>0</v>
      </c>
      <c r="BN69" s="65">
        <v>0</v>
      </c>
      <c r="BO69" s="65">
        <f>SUM(BP69:BS69)</f>
        <v>0</v>
      </c>
      <c r="BP69" s="65">
        <v>0</v>
      </c>
      <c r="BQ69" s="65">
        <v>0</v>
      </c>
      <c r="BR69" s="65">
        <v>0</v>
      </c>
      <c r="BS69" s="65">
        <v>0</v>
      </c>
      <c r="BT69" s="65">
        <f>SUM(BU69:BX69)</f>
        <v>0</v>
      </c>
      <c r="BU69" s="65">
        <v>0</v>
      </c>
      <c r="BV69" s="65">
        <v>0</v>
      </c>
      <c r="BW69" s="65">
        <v>0</v>
      </c>
      <c r="BX69" s="65">
        <v>0</v>
      </c>
      <c r="BY69" s="65">
        <f>SUM(BZ69:CC69)</f>
        <v>0</v>
      </c>
      <c r="BZ69" s="65">
        <v>0</v>
      </c>
      <c r="CA69" s="65">
        <v>0</v>
      </c>
      <c r="CB69" s="65">
        <v>0</v>
      </c>
      <c r="CC69" s="65">
        <v>0</v>
      </c>
      <c r="CD69" s="65">
        <f>SUM(CE69:CH69)</f>
        <v>0</v>
      </c>
      <c r="CE69" s="65">
        <v>0</v>
      </c>
      <c r="CF69" s="65">
        <v>0</v>
      </c>
      <c r="CG69" s="65">
        <v>0</v>
      </c>
      <c r="CH69" s="65">
        <v>0</v>
      </c>
      <c r="CI69" s="65">
        <f>SUM(CJ69:CM69)</f>
        <v>0</v>
      </c>
      <c r="CJ69" s="65">
        <v>0</v>
      </c>
      <c r="CK69" s="65">
        <v>0</v>
      </c>
      <c r="CL69" s="65">
        <v>0</v>
      </c>
      <c r="CM69" s="65">
        <v>0</v>
      </c>
      <c r="CN69" s="65">
        <f>SUM(CO69:CR69)</f>
        <v>0</v>
      </c>
      <c r="CO69" s="65">
        <v>0</v>
      </c>
      <c r="CP69" s="65">
        <v>0</v>
      </c>
      <c r="CQ69" s="65">
        <v>0</v>
      </c>
      <c r="CR69" s="65">
        <v>0</v>
      </c>
      <c r="CS69" s="65">
        <f t="shared" si="101"/>
        <v>0</v>
      </c>
      <c r="CT69" s="65">
        <f t="shared" si="101"/>
        <v>0</v>
      </c>
      <c r="CU69" s="65">
        <f t="shared" si="101"/>
        <v>0</v>
      </c>
      <c r="CV69" s="65">
        <f t="shared" si="101"/>
        <v>0</v>
      </c>
      <c r="CW69" s="65">
        <f t="shared" si="101"/>
        <v>0</v>
      </c>
      <c r="CX69" s="65">
        <f t="shared" si="101"/>
        <v>0</v>
      </c>
      <c r="CY69" s="65">
        <f t="shared" si="101"/>
        <v>0</v>
      </c>
      <c r="CZ69" s="65">
        <f t="shared" si="101"/>
        <v>0</v>
      </c>
      <c r="DA69" s="65">
        <f t="shared" si="101"/>
        <v>0</v>
      </c>
      <c r="DB69" s="65">
        <f t="shared" si="101"/>
        <v>0</v>
      </c>
      <c r="DC69" s="64" t="s">
        <v>118</v>
      </c>
      <c r="DD69" s="67">
        <f t="shared" si="80"/>
        <v>0</v>
      </c>
      <c r="DE69" s="60">
        <f t="shared" si="5"/>
        <v>0</v>
      </c>
    </row>
    <row r="70" spans="1:110" s="27" customFormat="1" ht="63" x14ac:dyDescent="0.25">
      <c r="A70" s="62" t="s">
        <v>235</v>
      </c>
      <c r="B70" s="63" t="s">
        <v>236</v>
      </c>
      <c r="C70" s="64" t="s">
        <v>117</v>
      </c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 t="s">
        <v>118</v>
      </c>
      <c r="O70" s="64" t="s">
        <v>118</v>
      </c>
      <c r="P70" s="64" t="s">
        <v>118</v>
      </c>
      <c r="Q70" s="65" t="s">
        <v>118</v>
      </c>
      <c r="R70" s="65"/>
      <c r="S70" s="65">
        <v>0</v>
      </c>
      <c r="T70" s="65">
        <v>0</v>
      </c>
      <c r="U70" s="66" t="s">
        <v>118</v>
      </c>
      <c r="V70" s="65"/>
      <c r="W70" s="65">
        <v>0</v>
      </c>
      <c r="X70" s="65">
        <v>0</v>
      </c>
      <c r="Y70" s="65" t="s">
        <v>118</v>
      </c>
      <c r="Z70" s="65">
        <v>0</v>
      </c>
      <c r="AA70" s="65">
        <v>0</v>
      </c>
      <c r="AB70" s="65">
        <v>0</v>
      </c>
      <c r="AC70" s="65">
        <v>0</v>
      </c>
      <c r="AD70" s="65">
        <v>0</v>
      </c>
      <c r="AE70" s="65">
        <v>0</v>
      </c>
      <c r="AF70" s="65">
        <v>0</v>
      </c>
      <c r="AG70" s="65">
        <f>SUM(AA70,AJ70,AP70,AZ70,BJ70)</f>
        <v>0</v>
      </c>
      <c r="AH70" s="65">
        <f>SUM(AK70,AU70,BE70,BO70,BY70,CI70)</f>
        <v>0</v>
      </c>
      <c r="AI70" s="65">
        <f>SUM(BO70,BY70,CI70)</f>
        <v>0</v>
      </c>
      <c r="AJ70" s="65">
        <f>SUM(BT70,CD70,CN70)</f>
        <v>0</v>
      </c>
      <c r="AK70" s="65">
        <f>SUM(AL70:AO70)</f>
        <v>0</v>
      </c>
      <c r="AL70" s="65">
        <v>0</v>
      </c>
      <c r="AM70" s="65">
        <v>0</v>
      </c>
      <c r="AN70" s="65">
        <v>0</v>
      </c>
      <c r="AO70" s="65">
        <v>0</v>
      </c>
      <c r="AP70" s="65">
        <f>SUM(AQ70:AT70)</f>
        <v>0</v>
      </c>
      <c r="AQ70" s="65">
        <v>0</v>
      </c>
      <c r="AR70" s="65">
        <v>0</v>
      </c>
      <c r="AS70" s="65">
        <v>0</v>
      </c>
      <c r="AT70" s="65">
        <v>0</v>
      </c>
      <c r="AU70" s="65">
        <f>SUM(AV70:AY70)</f>
        <v>0</v>
      </c>
      <c r="AV70" s="65">
        <v>0</v>
      </c>
      <c r="AW70" s="65">
        <v>0</v>
      </c>
      <c r="AX70" s="65">
        <v>0</v>
      </c>
      <c r="AY70" s="65">
        <v>0</v>
      </c>
      <c r="AZ70" s="65">
        <f>SUM(BA70:BD70)</f>
        <v>0</v>
      </c>
      <c r="BA70" s="65">
        <v>0</v>
      </c>
      <c r="BB70" s="65">
        <v>0</v>
      </c>
      <c r="BC70" s="65">
        <v>0</v>
      </c>
      <c r="BD70" s="65">
        <v>0</v>
      </c>
      <c r="BE70" s="65">
        <f>SUM(BF70:BI70)</f>
        <v>0</v>
      </c>
      <c r="BF70" s="65">
        <v>0</v>
      </c>
      <c r="BG70" s="65">
        <v>0</v>
      </c>
      <c r="BH70" s="65">
        <v>0</v>
      </c>
      <c r="BI70" s="65">
        <v>0</v>
      </c>
      <c r="BJ70" s="65">
        <f>SUM(BK70:BN70)</f>
        <v>0</v>
      </c>
      <c r="BK70" s="65">
        <v>0</v>
      </c>
      <c r="BL70" s="65">
        <v>0</v>
      </c>
      <c r="BM70" s="65">
        <v>0</v>
      </c>
      <c r="BN70" s="65">
        <v>0</v>
      </c>
      <c r="BO70" s="65">
        <f>SUM(BP70:BS70)</f>
        <v>0</v>
      </c>
      <c r="BP70" s="65">
        <v>0</v>
      </c>
      <c r="BQ70" s="65">
        <v>0</v>
      </c>
      <c r="BR70" s="65">
        <v>0</v>
      </c>
      <c r="BS70" s="65">
        <v>0</v>
      </c>
      <c r="BT70" s="65">
        <f>SUM(BU70:BX70)</f>
        <v>0</v>
      </c>
      <c r="BU70" s="65">
        <v>0</v>
      </c>
      <c r="BV70" s="65">
        <v>0</v>
      </c>
      <c r="BW70" s="65">
        <v>0</v>
      </c>
      <c r="BX70" s="65">
        <v>0</v>
      </c>
      <c r="BY70" s="65">
        <f>SUM(BZ70:CC70)</f>
        <v>0</v>
      </c>
      <c r="BZ70" s="65">
        <v>0</v>
      </c>
      <c r="CA70" s="65">
        <v>0</v>
      </c>
      <c r="CB70" s="65">
        <v>0</v>
      </c>
      <c r="CC70" s="65">
        <v>0</v>
      </c>
      <c r="CD70" s="65">
        <f>SUM(CE70:CH70)</f>
        <v>0</v>
      </c>
      <c r="CE70" s="65">
        <v>0</v>
      </c>
      <c r="CF70" s="65">
        <v>0</v>
      </c>
      <c r="CG70" s="65">
        <v>0</v>
      </c>
      <c r="CH70" s="65">
        <v>0</v>
      </c>
      <c r="CI70" s="65">
        <f>SUM(CJ70:CM70)</f>
        <v>0</v>
      </c>
      <c r="CJ70" s="65">
        <v>0</v>
      </c>
      <c r="CK70" s="65">
        <v>0</v>
      </c>
      <c r="CL70" s="65">
        <v>0</v>
      </c>
      <c r="CM70" s="65">
        <v>0</v>
      </c>
      <c r="CN70" s="65">
        <f>SUM(CO70:CR70)</f>
        <v>0</v>
      </c>
      <c r="CO70" s="65">
        <v>0</v>
      </c>
      <c r="CP70" s="65">
        <v>0</v>
      </c>
      <c r="CQ70" s="65">
        <v>0</v>
      </c>
      <c r="CR70" s="65">
        <v>0</v>
      </c>
      <c r="CS70" s="65">
        <f t="shared" si="101"/>
        <v>0</v>
      </c>
      <c r="CT70" s="65">
        <f t="shared" si="101"/>
        <v>0</v>
      </c>
      <c r="CU70" s="65">
        <f t="shared" si="101"/>
        <v>0</v>
      </c>
      <c r="CV70" s="65">
        <f t="shared" si="101"/>
        <v>0</v>
      </c>
      <c r="CW70" s="65">
        <f t="shared" si="101"/>
        <v>0</v>
      </c>
      <c r="CX70" s="65">
        <f t="shared" si="101"/>
        <v>0</v>
      </c>
      <c r="CY70" s="65">
        <f t="shared" si="101"/>
        <v>0</v>
      </c>
      <c r="CZ70" s="65">
        <f t="shared" si="101"/>
        <v>0</v>
      </c>
      <c r="DA70" s="65">
        <f t="shared" si="101"/>
        <v>0</v>
      </c>
      <c r="DB70" s="65">
        <f t="shared" si="101"/>
        <v>0</v>
      </c>
      <c r="DC70" s="64" t="s">
        <v>118</v>
      </c>
      <c r="DD70" s="67">
        <f t="shared" si="80"/>
        <v>0</v>
      </c>
      <c r="DE70" s="60">
        <f t="shared" si="5"/>
        <v>0</v>
      </c>
    </row>
    <row r="71" spans="1:110" s="27" customFormat="1" ht="63" x14ac:dyDescent="0.25">
      <c r="A71" s="62" t="s">
        <v>237</v>
      </c>
      <c r="B71" s="63" t="s">
        <v>238</v>
      </c>
      <c r="C71" s="64" t="s">
        <v>117</v>
      </c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 t="s">
        <v>118</v>
      </c>
      <c r="O71" s="64" t="s">
        <v>118</v>
      </c>
      <c r="P71" s="64" t="s">
        <v>118</v>
      </c>
      <c r="Q71" s="65" t="s">
        <v>118</v>
      </c>
      <c r="R71" s="65"/>
      <c r="S71" s="65">
        <f>SUM(S72,S73)</f>
        <v>0</v>
      </c>
      <c r="T71" s="65">
        <f>SUM(T72,T73)</f>
        <v>0</v>
      </c>
      <c r="U71" s="66" t="s">
        <v>118</v>
      </c>
      <c r="V71" s="65">
        <f>SUM(V72,V73)</f>
        <v>0</v>
      </c>
      <c r="W71" s="65">
        <f>SUM(W72,W73)</f>
        <v>0</v>
      </c>
      <c r="X71" s="65">
        <f>SUM(X72,X73)</f>
        <v>0</v>
      </c>
      <c r="Y71" s="65" t="s">
        <v>118</v>
      </c>
      <c r="Z71" s="65">
        <f t="shared" ref="Z71:CK71" si="102">SUM(Z72,Z73)</f>
        <v>0</v>
      </c>
      <c r="AA71" s="65">
        <f t="shared" si="102"/>
        <v>0</v>
      </c>
      <c r="AB71" s="65">
        <f t="shared" si="102"/>
        <v>0</v>
      </c>
      <c r="AC71" s="65">
        <f t="shared" si="102"/>
        <v>0</v>
      </c>
      <c r="AD71" s="65">
        <f t="shared" si="102"/>
        <v>0</v>
      </c>
      <c r="AE71" s="65">
        <f t="shared" si="102"/>
        <v>0</v>
      </c>
      <c r="AF71" s="65">
        <f t="shared" si="102"/>
        <v>0</v>
      </c>
      <c r="AG71" s="65">
        <f t="shared" si="102"/>
        <v>0</v>
      </c>
      <c r="AH71" s="65">
        <f t="shared" si="102"/>
        <v>0</v>
      </c>
      <c r="AI71" s="65">
        <f t="shared" si="102"/>
        <v>0</v>
      </c>
      <c r="AJ71" s="65">
        <f t="shared" si="102"/>
        <v>0</v>
      </c>
      <c r="AK71" s="65">
        <f t="shared" si="102"/>
        <v>0</v>
      </c>
      <c r="AL71" s="65">
        <f t="shared" si="102"/>
        <v>0</v>
      </c>
      <c r="AM71" s="65">
        <f t="shared" si="102"/>
        <v>0</v>
      </c>
      <c r="AN71" s="65">
        <f t="shared" si="102"/>
        <v>0</v>
      </c>
      <c r="AO71" s="65">
        <f t="shared" si="102"/>
        <v>0</v>
      </c>
      <c r="AP71" s="65">
        <f t="shared" si="102"/>
        <v>0</v>
      </c>
      <c r="AQ71" s="65">
        <f t="shared" si="102"/>
        <v>0</v>
      </c>
      <c r="AR71" s="65">
        <f t="shared" si="102"/>
        <v>0</v>
      </c>
      <c r="AS71" s="65">
        <f t="shared" si="102"/>
        <v>0</v>
      </c>
      <c r="AT71" s="65">
        <f t="shared" si="102"/>
        <v>0</v>
      </c>
      <c r="AU71" s="65">
        <f t="shared" si="102"/>
        <v>0</v>
      </c>
      <c r="AV71" s="65">
        <f t="shared" si="102"/>
        <v>0</v>
      </c>
      <c r="AW71" s="65">
        <f t="shared" si="102"/>
        <v>0</v>
      </c>
      <c r="AX71" s="65">
        <f t="shared" si="102"/>
        <v>0</v>
      </c>
      <c r="AY71" s="65">
        <f t="shared" si="102"/>
        <v>0</v>
      </c>
      <c r="AZ71" s="65">
        <f t="shared" si="102"/>
        <v>0</v>
      </c>
      <c r="BA71" s="65">
        <f t="shared" si="102"/>
        <v>0</v>
      </c>
      <c r="BB71" s="65">
        <f t="shared" si="102"/>
        <v>0</v>
      </c>
      <c r="BC71" s="65">
        <f t="shared" si="102"/>
        <v>0</v>
      </c>
      <c r="BD71" s="65">
        <f t="shared" si="102"/>
        <v>0</v>
      </c>
      <c r="BE71" s="65">
        <f t="shared" si="102"/>
        <v>0</v>
      </c>
      <c r="BF71" s="65">
        <f t="shared" si="102"/>
        <v>0</v>
      </c>
      <c r="BG71" s="65">
        <f t="shared" si="102"/>
        <v>0</v>
      </c>
      <c r="BH71" s="65">
        <f t="shared" si="102"/>
        <v>0</v>
      </c>
      <c r="BI71" s="65">
        <f t="shared" si="102"/>
        <v>0</v>
      </c>
      <c r="BJ71" s="65">
        <f t="shared" si="102"/>
        <v>0</v>
      </c>
      <c r="BK71" s="65">
        <f t="shared" si="102"/>
        <v>0</v>
      </c>
      <c r="BL71" s="65">
        <f t="shared" si="102"/>
        <v>0</v>
      </c>
      <c r="BM71" s="65">
        <f t="shared" si="102"/>
        <v>0</v>
      </c>
      <c r="BN71" s="65">
        <f t="shared" si="102"/>
        <v>0</v>
      </c>
      <c r="BO71" s="65">
        <f t="shared" si="102"/>
        <v>0</v>
      </c>
      <c r="BP71" s="65">
        <f t="shared" si="102"/>
        <v>0</v>
      </c>
      <c r="BQ71" s="65">
        <f t="shared" si="102"/>
        <v>0</v>
      </c>
      <c r="BR71" s="65">
        <f t="shared" si="102"/>
        <v>0</v>
      </c>
      <c r="BS71" s="65">
        <f t="shared" si="102"/>
        <v>0</v>
      </c>
      <c r="BT71" s="65">
        <f t="shared" si="102"/>
        <v>0</v>
      </c>
      <c r="BU71" s="65">
        <f t="shared" si="102"/>
        <v>0</v>
      </c>
      <c r="BV71" s="65">
        <f t="shared" si="102"/>
        <v>0</v>
      </c>
      <c r="BW71" s="65">
        <f t="shared" si="102"/>
        <v>0</v>
      </c>
      <c r="BX71" s="65">
        <f t="shared" si="102"/>
        <v>0</v>
      </c>
      <c r="BY71" s="65">
        <f t="shared" si="102"/>
        <v>0</v>
      </c>
      <c r="BZ71" s="65">
        <f t="shared" si="102"/>
        <v>0</v>
      </c>
      <c r="CA71" s="65">
        <f t="shared" si="102"/>
        <v>0</v>
      </c>
      <c r="CB71" s="65">
        <f t="shared" si="102"/>
        <v>0</v>
      </c>
      <c r="CC71" s="65">
        <f t="shared" si="102"/>
        <v>0</v>
      </c>
      <c r="CD71" s="65">
        <f t="shared" si="102"/>
        <v>0</v>
      </c>
      <c r="CE71" s="65">
        <f t="shared" si="102"/>
        <v>0</v>
      </c>
      <c r="CF71" s="65">
        <f t="shared" si="102"/>
        <v>0</v>
      </c>
      <c r="CG71" s="65">
        <f t="shared" si="102"/>
        <v>0</v>
      </c>
      <c r="CH71" s="65">
        <f t="shared" si="102"/>
        <v>0</v>
      </c>
      <c r="CI71" s="65">
        <f t="shared" si="102"/>
        <v>0</v>
      </c>
      <c r="CJ71" s="65">
        <f t="shared" si="102"/>
        <v>0</v>
      </c>
      <c r="CK71" s="65">
        <f t="shared" si="102"/>
        <v>0</v>
      </c>
      <c r="CL71" s="65">
        <f t="shared" ref="CL71:DB71" si="103">SUM(CL72,CL73)</f>
        <v>0</v>
      </c>
      <c r="CM71" s="65">
        <f t="shared" si="103"/>
        <v>0</v>
      </c>
      <c r="CN71" s="65">
        <f t="shared" si="103"/>
        <v>0</v>
      </c>
      <c r="CO71" s="65">
        <f t="shared" si="103"/>
        <v>0</v>
      </c>
      <c r="CP71" s="65">
        <f t="shared" si="103"/>
        <v>0</v>
      </c>
      <c r="CQ71" s="65">
        <f t="shared" si="103"/>
        <v>0</v>
      </c>
      <c r="CR71" s="65">
        <f t="shared" si="103"/>
        <v>0</v>
      </c>
      <c r="CS71" s="65">
        <f t="shared" si="103"/>
        <v>0</v>
      </c>
      <c r="CT71" s="65">
        <f t="shared" si="103"/>
        <v>0</v>
      </c>
      <c r="CU71" s="65">
        <f t="shared" si="103"/>
        <v>0</v>
      </c>
      <c r="CV71" s="65">
        <f t="shared" si="103"/>
        <v>0</v>
      </c>
      <c r="CW71" s="65">
        <f t="shared" si="103"/>
        <v>0</v>
      </c>
      <c r="CX71" s="65">
        <f t="shared" si="103"/>
        <v>0</v>
      </c>
      <c r="CY71" s="65">
        <f t="shared" si="103"/>
        <v>0</v>
      </c>
      <c r="CZ71" s="65">
        <f t="shared" si="103"/>
        <v>0</v>
      </c>
      <c r="DA71" s="65">
        <f t="shared" si="103"/>
        <v>0</v>
      </c>
      <c r="DB71" s="65">
        <f t="shared" si="103"/>
        <v>0</v>
      </c>
      <c r="DC71" s="64" t="s">
        <v>118</v>
      </c>
      <c r="DD71" s="67">
        <f t="shared" si="80"/>
        <v>0</v>
      </c>
      <c r="DE71" s="60">
        <f t="shared" si="5"/>
        <v>0</v>
      </c>
    </row>
    <row r="72" spans="1:110" s="27" customFormat="1" ht="47.25" x14ac:dyDescent="0.25">
      <c r="A72" s="62" t="s">
        <v>239</v>
      </c>
      <c r="B72" s="63" t="s">
        <v>240</v>
      </c>
      <c r="C72" s="64" t="s">
        <v>117</v>
      </c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 t="s">
        <v>118</v>
      </c>
      <c r="O72" s="64" t="s">
        <v>118</v>
      </c>
      <c r="P72" s="64" t="s">
        <v>118</v>
      </c>
      <c r="Q72" s="65" t="s">
        <v>118</v>
      </c>
      <c r="R72" s="65" t="s">
        <v>118</v>
      </c>
      <c r="S72" s="65" t="s">
        <v>118</v>
      </c>
      <c r="T72" s="65" t="s">
        <v>118</v>
      </c>
      <c r="U72" s="66" t="s">
        <v>118</v>
      </c>
      <c r="V72" s="65" t="s">
        <v>118</v>
      </c>
      <c r="W72" s="65" t="s">
        <v>118</v>
      </c>
      <c r="X72" s="65" t="s">
        <v>118</v>
      </c>
      <c r="Y72" s="65" t="s">
        <v>118</v>
      </c>
      <c r="Z72" s="65" t="s">
        <v>118</v>
      </c>
      <c r="AA72" s="65" t="s">
        <v>118</v>
      </c>
      <c r="AB72" s="65" t="s">
        <v>118</v>
      </c>
      <c r="AC72" s="65" t="s">
        <v>118</v>
      </c>
      <c r="AD72" s="65" t="s">
        <v>118</v>
      </c>
      <c r="AE72" s="65" t="s">
        <v>118</v>
      </c>
      <c r="AF72" s="65" t="s">
        <v>118</v>
      </c>
      <c r="AG72" s="65" t="s">
        <v>118</v>
      </c>
      <c r="AH72" s="65" t="s">
        <v>118</v>
      </c>
      <c r="AI72" s="65" t="s">
        <v>118</v>
      </c>
      <c r="AJ72" s="65" t="s">
        <v>118</v>
      </c>
      <c r="AK72" s="65" t="s">
        <v>118</v>
      </c>
      <c r="AL72" s="65" t="s">
        <v>118</v>
      </c>
      <c r="AM72" s="65" t="s">
        <v>118</v>
      </c>
      <c r="AN72" s="65" t="s">
        <v>118</v>
      </c>
      <c r="AO72" s="65" t="s">
        <v>118</v>
      </c>
      <c r="AP72" s="65" t="s">
        <v>118</v>
      </c>
      <c r="AQ72" s="65" t="s">
        <v>118</v>
      </c>
      <c r="AR72" s="65" t="s">
        <v>118</v>
      </c>
      <c r="AS72" s="65" t="s">
        <v>118</v>
      </c>
      <c r="AT72" s="65" t="s">
        <v>118</v>
      </c>
      <c r="AU72" s="65" t="s">
        <v>118</v>
      </c>
      <c r="AV72" s="65" t="s">
        <v>118</v>
      </c>
      <c r="AW72" s="65" t="s">
        <v>118</v>
      </c>
      <c r="AX72" s="65" t="s">
        <v>118</v>
      </c>
      <c r="AY72" s="65" t="s">
        <v>118</v>
      </c>
      <c r="AZ72" s="65" t="s">
        <v>118</v>
      </c>
      <c r="BA72" s="65" t="s">
        <v>118</v>
      </c>
      <c r="BB72" s="65" t="s">
        <v>118</v>
      </c>
      <c r="BC72" s="65" t="s">
        <v>118</v>
      </c>
      <c r="BD72" s="65" t="s">
        <v>118</v>
      </c>
      <c r="BE72" s="65" t="s">
        <v>118</v>
      </c>
      <c r="BF72" s="65" t="s">
        <v>118</v>
      </c>
      <c r="BG72" s="65" t="s">
        <v>118</v>
      </c>
      <c r="BH72" s="65" t="s">
        <v>118</v>
      </c>
      <c r="BI72" s="65" t="s">
        <v>118</v>
      </c>
      <c r="BJ72" s="65" t="s">
        <v>118</v>
      </c>
      <c r="BK72" s="65" t="s">
        <v>118</v>
      </c>
      <c r="BL72" s="65" t="s">
        <v>118</v>
      </c>
      <c r="BM72" s="65" t="s">
        <v>118</v>
      </c>
      <c r="BN72" s="65" t="s">
        <v>118</v>
      </c>
      <c r="BO72" s="65" t="s">
        <v>118</v>
      </c>
      <c r="BP72" s="65" t="s">
        <v>118</v>
      </c>
      <c r="BQ72" s="65" t="s">
        <v>118</v>
      </c>
      <c r="BR72" s="65" t="s">
        <v>118</v>
      </c>
      <c r="BS72" s="65" t="s">
        <v>118</v>
      </c>
      <c r="BT72" s="65" t="s">
        <v>118</v>
      </c>
      <c r="BU72" s="65" t="s">
        <v>118</v>
      </c>
      <c r="BV72" s="65" t="s">
        <v>118</v>
      </c>
      <c r="BW72" s="65" t="s">
        <v>118</v>
      </c>
      <c r="BX72" s="65" t="s">
        <v>118</v>
      </c>
      <c r="BY72" s="65" t="s">
        <v>118</v>
      </c>
      <c r="BZ72" s="65" t="s">
        <v>118</v>
      </c>
      <c r="CA72" s="65" t="s">
        <v>118</v>
      </c>
      <c r="CB72" s="65" t="s">
        <v>118</v>
      </c>
      <c r="CC72" s="65" t="s">
        <v>118</v>
      </c>
      <c r="CD72" s="65" t="s">
        <v>118</v>
      </c>
      <c r="CE72" s="65" t="s">
        <v>118</v>
      </c>
      <c r="CF72" s="65" t="s">
        <v>118</v>
      </c>
      <c r="CG72" s="65" t="s">
        <v>118</v>
      </c>
      <c r="CH72" s="65" t="s">
        <v>118</v>
      </c>
      <c r="CI72" s="65" t="s">
        <v>118</v>
      </c>
      <c r="CJ72" s="65" t="s">
        <v>118</v>
      </c>
      <c r="CK72" s="65" t="s">
        <v>118</v>
      </c>
      <c r="CL72" s="65" t="s">
        <v>118</v>
      </c>
      <c r="CM72" s="65" t="s">
        <v>118</v>
      </c>
      <c r="CN72" s="65" t="s">
        <v>118</v>
      </c>
      <c r="CO72" s="65" t="s">
        <v>118</v>
      </c>
      <c r="CP72" s="65" t="s">
        <v>118</v>
      </c>
      <c r="CQ72" s="65" t="s">
        <v>118</v>
      </c>
      <c r="CR72" s="65" t="s">
        <v>118</v>
      </c>
      <c r="CS72" s="65" t="s">
        <v>118</v>
      </c>
      <c r="CT72" s="65" t="s">
        <v>118</v>
      </c>
      <c r="CU72" s="65" t="s">
        <v>118</v>
      </c>
      <c r="CV72" s="65" t="s">
        <v>118</v>
      </c>
      <c r="CW72" s="65" t="s">
        <v>118</v>
      </c>
      <c r="CX72" s="65" t="s">
        <v>118</v>
      </c>
      <c r="CY72" s="65" t="s">
        <v>118</v>
      </c>
      <c r="CZ72" s="65" t="s">
        <v>118</v>
      </c>
      <c r="DA72" s="65" t="s">
        <v>118</v>
      </c>
      <c r="DB72" s="65" t="s">
        <v>118</v>
      </c>
      <c r="DC72" s="64" t="s">
        <v>118</v>
      </c>
      <c r="DD72" s="67">
        <f t="shared" si="80"/>
        <v>0</v>
      </c>
      <c r="DE72" s="60">
        <f t="shared" si="5"/>
        <v>0</v>
      </c>
    </row>
    <row r="73" spans="1:110" s="27" customFormat="1" ht="63" x14ac:dyDescent="0.25">
      <c r="A73" s="62" t="s">
        <v>241</v>
      </c>
      <c r="B73" s="63" t="s">
        <v>242</v>
      </c>
      <c r="C73" s="64" t="s">
        <v>117</v>
      </c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 t="s">
        <v>118</v>
      </c>
      <c r="O73" s="64" t="s">
        <v>118</v>
      </c>
      <c r="P73" s="64" t="s">
        <v>118</v>
      </c>
      <c r="Q73" s="65" t="s">
        <v>118</v>
      </c>
      <c r="R73" s="65" t="s">
        <v>118</v>
      </c>
      <c r="S73" s="65" t="s">
        <v>118</v>
      </c>
      <c r="T73" s="65" t="s">
        <v>118</v>
      </c>
      <c r="U73" s="66" t="s">
        <v>118</v>
      </c>
      <c r="V73" s="65" t="s">
        <v>118</v>
      </c>
      <c r="W73" s="65" t="s">
        <v>118</v>
      </c>
      <c r="X73" s="65" t="s">
        <v>118</v>
      </c>
      <c r="Y73" s="65" t="s">
        <v>118</v>
      </c>
      <c r="Z73" s="65" t="s">
        <v>118</v>
      </c>
      <c r="AA73" s="65" t="s">
        <v>118</v>
      </c>
      <c r="AB73" s="65" t="s">
        <v>118</v>
      </c>
      <c r="AC73" s="65" t="s">
        <v>118</v>
      </c>
      <c r="AD73" s="65" t="s">
        <v>118</v>
      </c>
      <c r="AE73" s="65" t="s">
        <v>118</v>
      </c>
      <c r="AF73" s="65" t="s">
        <v>118</v>
      </c>
      <c r="AG73" s="65" t="s">
        <v>118</v>
      </c>
      <c r="AH73" s="65" t="s">
        <v>118</v>
      </c>
      <c r="AI73" s="65" t="s">
        <v>118</v>
      </c>
      <c r="AJ73" s="65" t="s">
        <v>118</v>
      </c>
      <c r="AK73" s="65" t="s">
        <v>118</v>
      </c>
      <c r="AL73" s="65" t="s">
        <v>118</v>
      </c>
      <c r="AM73" s="65" t="s">
        <v>118</v>
      </c>
      <c r="AN73" s="65" t="s">
        <v>118</v>
      </c>
      <c r="AO73" s="65" t="s">
        <v>118</v>
      </c>
      <c r="AP73" s="65" t="s">
        <v>118</v>
      </c>
      <c r="AQ73" s="65" t="s">
        <v>118</v>
      </c>
      <c r="AR73" s="65" t="s">
        <v>118</v>
      </c>
      <c r="AS73" s="65" t="s">
        <v>118</v>
      </c>
      <c r="AT73" s="65" t="s">
        <v>118</v>
      </c>
      <c r="AU73" s="65" t="s">
        <v>118</v>
      </c>
      <c r="AV73" s="65" t="s">
        <v>118</v>
      </c>
      <c r="AW73" s="65" t="s">
        <v>118</v>
      </c>
      <c r="AX73" s="65" t="s">
        <v>118</v>
      </c>
      <c r="AY73" s="65" t="s">
        <v>118</v>
      </c>
      <c r="AZ73" s="65" t="s">
        <v>118</v>
      </c>
      <c r="BA73" s="65" t="s">
        <v>118</v>
      </c>
      <c r="BB73" s="65" t="s">
        <v>118</v>
      </c>
      <c r="BC73" s="65" t="s">
        <v>118</v>
      </c>
      <c r="BD73" s="65" t="s">
        <v>118</v>
      </c>
      <c r="BE73" s="65" t="s">
        <v>118</v>
      </c>
      <c r="BF73" s="65" t="s">
        <v>118</v>
      </c>
      <c r="BG73" s="65" t="s">
        <v>118</v>
      </c>
      <c r="BH73" s="65" t="s">
        <v>118</v>
      </c>
      <c r="BI73" s="65" t="s">
        <v>118</v>
      </c>
      <c r="BJ73" s="65" t="s">
        <v>118</v>
      </c>
      <c r="BK73" s="65" t="s">
        <v>118</v>
      </c>
      <c r="BL73" s="65" t="s">
        <v>118</v>
      </c>
      <c r="BM73" s="65" t="s">
        <v>118</v>
      </c>
      <c r="BN73" s="65" t="s">
        <v>118</v>
      </c>
      <c r="BO73" s="65" t="s">
        <v>118</v>
      </c>
      <c r="BP73" s="65" t="s">
        <v>118</v>
      </c>
      <c r="BQ73" s="65" t="s">
        <v>118</v>
      </c>
      <c r="BR73" s="65" t="s">
        <v>118</v>
      </c>
      <c r="BS73" s="65" t="s">
        <v>118</v>
      </c>
      <c r="BT73" s="65" t="s">
        <v>118</v>
      </c>
      <c r="BU73" s="65" t="s">
        <v>118</v>
      </c>
      <c r="BV73" s="65" t="s">
        <v>118</v>
      </c>
      <c r="BW73" s="65" t="s">
        <v>118</v>
      </c>
      <c r="BX73" s="65" t="s">
        <v>118</v>
      </c>
      <c r="BY73" s="65" t="s">
        <v>118</v>
      </c>
      <c r="BZ73" s="65" t="s">
        <v>118</v>
      </c>
      <c r="CA73" s="65" t="s">
        <v>118</v>
      </c>
      <c r="CB73" s="65" t="s">
        <v>118</v>
      </c>
      <c r="CC73" s="65" t="s">
        <v>118</v>
      </c>
      <c r="CD73" s="65" t="s">
        <v>118</v>
      </c>
      <c r="CE73" s="65" t="s">
        <v>118</v>
      </c>
      <c r="CF73" s="65" t="s">
        <v>118</v>
      </c>
      <c r="CG73" s="65" t="s">
        <v>118</v>
      </c>
      <c r="CH73" s="65" t="s">
        <v>118</v>
      </c>
      <c r="CI73" s="65" t="s">
        <v>118</v>
      </c>
      <c r="CJ73" s="65" t="s">
        <v>118</v>
      </c>
      <c r="CK73" s="65" t="s">
        <v>118</v>
      </c>
      <c r="CL73" s="65" t="s">
        <v>118</v>
      </c>
      <c r="CM73" s="65" t="s">
        <v>118</v>
      </c>
      <c r="CN73" s="65" t="s">
        <v>118</v>
      </c>
      <c r="CO73" s="65" t="s">
        <v>118</v>
      </c>
      <c r="CP73" s="65" t="s">
        <v>118</v>
      </c>
      <c r="CQ73" s="65" t="s">
        <v>118</v>
      </c>
      <c r="CR73" s="65" t="s">
        <v>118</v>
      </c>
      <c r="CS73" s="65" t="s">
        <v>118</v>
      </c>
      <c r="CT73" s="65" t="s">
        <v>118</v>
      </c>
      <c r="CU73" s="65" t="s">
        <v>118</v>
      </c>
      <c r="CV73" s="65" t="s">
        <v>118</v>
      </c>
      <c r="CW73" s="65" t="s">
        <v>118</v>
      </c>
      <c r="CX73" s="65" t="s">
        <v>118</v>
      </c>
      <c r="CY73" s="65" t="s">
        <v>118</v>
      </c>
      <c r="CZ73" s="65" t="s">
        <v>118</v>
      </c>
      <c r="DA73" s="65" t="s">
        <v>118</v>
      </c>
      <c r="DB73" s="65" t="s">
        <v>118</v>
      </c>
      <c r="DC73" s="64" t="s">
        <v>118</v>
      </c>
      <c r="DD73" s="67">
        <f t="shared" si="80"/>
        <v>0</v>
      </c>
      <c r="DE73" s="60">
        <f t="shared" si="5"/>
        <v>0</v>
      </c>
    </row>
    <row r="74" spans="1:110" s="27" customFormat="1" ht="94.5" x14ac:dyDescent="0.25">
      <c r="A74" s="62" t="s">
        <v>243</v>
      </c>
      <c r="B74" s="63" t="s">
        <v>244</v>
      </c>
      <c r="C74" s="64" t="s">
        <v>117</v>
      </c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 t="s">
        <v>118</v>
      </c>
      <c r="O74" s="64" t="s">
        <v>118</v>
      </c>
      <c r="P74" s="64" t="s">
        <v>118</v>
      </c>
      <c r="Q74" s="65" t="s">
        <v>118</v>
      </c>
      <c r="R74" s="65"/>
      <c r="S74" s="65">
        <f>SUM(S75,S76)</f>
        <v>0.86285292369477917</v>
      </c>
      <c r="T74" s="65">
        <f>SUM(T75,T76)</f>
        <v>6.4455113400000004</v>
      </c>
      <c r="U74" s="66" t="s">
        <v>118</v>
      </c>
      <c r="V74" s="65">
        <f>SUM(V75,V76)</f>
        <v>0</v>
      </c>
      <c r="W74" s="65">
        <f>SUM(W75,W76)</f>
        <v>0.86285292369477917</v>
      </c>
      <c r="X74" s="65">
        <f>SUM(X75,X76)</f>
        <v>6.4455113400000004</v>
      </c>
      <c r="Y74" s="65" t="s">
        <v>118</v>
      </c>
      <c r="Z74" s="65">
        <f t="shared" ref="Z74:CK74" si="104">SUM(Z75,Z76)</f>
        <v>0</v>
      </c>
      <c r="AA74" s="65">
        <f t="shared" si="104"/>
        <v>0</v>
      </c>
      <c r="AB74" s="65">
        <f t="shared" si="104"/>
        <v>14.292</v>
      </c>
      <c r="AC74" s="65">
        <f t="shared" si="104"/>
        <v>14.606</v>
      </c>
      <c r="AD74" s="65">
        <f t="shared" si="104"/>
        <v>14.292</v>
      </c>
      <c r="AE74" s="65">
        <f t="shared" si="104"/>
        <v>14.606</v>
      </c>
      <c r="AF74" s="65">
        <f t="shared" si="104"/>
        <v>6.4455113400000004</v>
      </c>
      <c r="AG74" s="65">
        <f t="shared" si="104"/>
        <v>6.3870054999999999</v>
      </c>
      <c r="AH74" s="65">
        <f t="shared" si="104"/>
        <v>6.4455113400000004</v>
      </c>
      <c r="AI74" s="65">
        <f t="shared" si="104"/>
        <v>0</v>
      </c>
      <c r="AJ74" s="65">
        <f t="shared" si="104"/>
        <v>0</v>
      </c>
      <c r="AK74" s="65">
        <f t="shared" si="104"/>
        <v>0</v>
      </c>
      <c r="AL74" s="65">
        <f t="shared" si="104"/>
        <v>0</v>
      </c>
      <c r="AM74" s="65">
        <f t="shared" si="104"/>
        <v>0</v>
      </c>
      <c r="AN74" s="65">
        <f t="shared" si="104"/>
        <v>0</v>
      </c>
      <c r="AO74" s="65">
        <f t="shared" si="104"/>
        <v>0</v>
      </c>
      <c r="AP74" s="65">
        <f t="shared" si="104"/>
        <v>0</v>
      </c>
      <c r="AQ74" s="65">
        <f t="shared" si="104"/>
        <v>0</v>
      </c>
      <c r="AR74" s="65">
        <f t="shared" si="104"/>
        <v>0</v>
      </c>
      <c r="AS74" s="65">
        <f t="shared" si="104"/>
        <v>0</v>
      </c>
      <c r="AT74" s="65">
        <f t="shared" si="104"/>
        <v>0</v>
      </c>
      <c r="AU74" s="65">
        <f t="shared" si="104"/>
        <v>6.4455113400000004</v>
      </c>
      <c r="AV74" s="65">
        <f t="shared" si="104"/>
        <v>0</v>
      </c>
      <c r="AW74" s="65">
        <f t="shared" si="104"/>
        <v>0</v>
      </c>
      <c r="AX74" s="65">
        <f t="shared" si="104"/>
        <v>6.4455113400000004</v>
      </c>
      <c r="AY74" s="65">
        <f t="shared" si="104"/>
        <v>0</v>
      </c>
      <c r="AZ74" s="65">
        <f t="shared" si="104"/>
        <v>6.3870054999999999</v>
      </c>
      <c r="BA74" s="65">
        <f t="shared" si="104"/>
        <v>0</v>
      </c>
      <c r="BB74" s="65">
        <f t="shared" si="104"/>
        <v>0</v>
      </c>
      <c r="BC74" s="65">
        <f t="shared" si="104"/>
        <v>6.3870054999999999</v>
      </c>
      <c r="BD74" s="65">
        <f t="shared" si="104"/>
        <v>0</v>
      </c>
      <c r="BE74" s="65">
        <f t="shared" si="104"/>
        <v>0</v>
      </c>
      <c r="BF74" s="65">
        <f t="shared" si="104"/>
        <v>0</v>
      </c>
      <c r="BG74" s="65">
        <f t="shared" si="104"/>
        <v>0</v>
      </c>
      <c r="BH74" s="65">
        <f t="shared" si="104"/>
        <v>0</v>
      </c>
      <c r="BI74" s="65">
        <f t="shared" si="104"/>
        <v>0</v>
      </c>
      <c r="BJ74" s="65">
        <f t="shared" si="104"/>
        <v>0</v>
      </c>
      <c r="BK74" s="65">
        <f t="shared" si="104"/>
        <v>0</v>
      </c>
      <c r="BL74" s="65">
        <f t="shared" si="104"/>
        <v>0</v>
      </c>
      <c r="BM74" s="65">
        <f t="shared" si="104"/>
        <v>0</v>
      </c>
      <c r="BN74" s="65">
        <f t="shared" si="104"/>
        <v>0</v>
      </c>
      <c r="BO74" s="65">
        <f t="shared" si="104"/>
        <v>0</v>
      </c>
      <c r="BP74" s="65">
        <f t="shared" si="104"/>
        <v>0</v>
      </c>
      <c r="BQ74" s="65">
        <f t="shared" si="104"/>
        <v>0</v>
      </c>
      <c r="BR74" s="65">
        <f t="shared" si="104"/>
        <v>0</v>
      </c>
      <c r="BS74" s="65">
        <f t="shared" si="104"/>
        <v>0</v>
      </c>
      <c r="BT74" s="65">
        <f t="shared" si="104"/>
        <v>0</v>
      </c>
      <c r="BU74" s="65">
        <f t="shared" si="104"/>
        <v>0</v>
      </c>
      <c r="BV74" s="65">
        <f t="shared" si="104"/>
        <v>0</v>
      </c>
      <c r="BW74" s="65">
        <f t="shared" si="104"/>
        <v>0</v>
      </c>
      <c r="BX74" s="65">
        <f t="shared" si="104"/>
        <v>0</v>
      </c>
      <c r="BY74" s="65">
        <f t="shared" si="104"/>
        <v>0</v>
      </c>
      <c r="BZ74" s="65">
        <f t="shared" si="104"/>
        <v>0</v>
      </c>
      <c r="CA74" s="65">
        <f t="shared" si="104"/>
        <v>0</v>
      </c>
      <c r="CB74" s="65">
        <f t="shared" si="104"/>
        <v>0</v>
      </c>
      <c r="CC74" s="65">
        <f t="shared" si="104"/>
        <v>0</v>
      </c>
      <c r="CD74" s="65">
        <f t="shared" si="104"/>
        <v>0</v>
      </c>
      <c r="CE74" s="65">
        <f t="shared" si="104"/>
        <v>0</v>
      </c>
      <c r="CF74" s="65">
        <f t="shared" si="104"/>
        <v>0</v>
      </c>
      <c r="CG74" s="65">
        <f t="shared" si="104"/>
        <v>0</v>
      </c>
      <c r="CH74" s="65">
        <f t="shared" si="104"/>
        <v>0</v>
      </c>
      <c r="CI74" s="65">
        <f t="shared" si="104"/>
        <v>0</v>
      </c>
      <c r="CJ74" s="65">
        <f t="shared" si="104"/>
        <v>0</v>
      </c>
      <c r="CK74" s="65">
        <f t="shared" si="104"/>
        <v>0</v>
      </c>
      <c r="CL74" s="65">
        <f t="shared" ref="CL74:DB74" si="105">SUM(CL75,CL76)</f>
        <v>0</v>
      </c>
      <c r="CM74" s="65">
        <f t="shared" si="105"/>
        <v>0</v>
      </c>
      <c r="CN74" s="65">
        <f t="shared" si="105"/>
        <v>0</v>
      </c>
      <c r="CO74" s="65">
        <f t="shared" si="105"/>
        <v>0</v>
      </c>
      <c r="CP74" s="65">
        <f t="shared" si="105"/>
        <v>0</v>
      </c>
      <c r="CQ74" s="65">
        <f t="shared" si="105"/>
        <v>0</v>
      </c>
      <c r="CR74" s="65">
        <f t="shared" si="105"/>
        <v>0</v>
      </c>
      <c r="CS74" s="65">
        <f t="shared" si="105"/>
        <v>6.4455113400000004</v>
      </c>
      <c r="CT74" s="65">
        <f t="shared" si="105"/>
        <v>0</v>
      </c>
      <c r="CU74" s="65">
        <f t="shared" si="105"/>
        <v>0</v>
      </c>
      <c r="CV74" s="65">
        <f t="shared" si="105"/>
        <v>6.4455113400000004</v>
      </c>
      <c r="CW74" s="65">
        <f t="shared" si="105"/>
        <v>0</v>
      </c>
      <c r="CX74" s="65">
        <f t="shared" si="105"/>
        <v>6.3870054999999999</v>
      </c>
      <c r="CY74" s="65">
        <f t="shared" si="105"/>
        <v>0</v>
      </c>
      <c r="CZ74" s="65">
        <f t="shared" si="105"/>
        <v>0</v>
      </c>
      <c r="DA74" s="65">
        <f t="shared" si="105"/>
        <v>6.3870054999999999</v>
      </c>
      <c r="DB74" s="65">
        <f t="shared" si="105"/>
        <v>0</v>
      </c>
      <c r="DC74" s="64" t="s">
        <v>118</v>
      </c>
      <c r="DD74" s="67">
        <f t="shared" si="80"/>
        <v>6.4455113400000004</v>
      </c>
      <c r="DE74" s="60">
        <f t="shared" si="5"/>
        <v>6.4455113400000004</v>
      </c>
    </row>
    <row r="75" spans="1:110" s="27" customFormat="1" ht="78.75" x14ac:dyDescent="0.25">
      <c r="A75" s="62" t="s">
        <v>245</v>
      </c>
      <c r="B75" s="63" t="s">
        <v>246</v>
      </c>
      <c r="C75" s="64" t="s">
        <v>117</v>
      </c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 t="s">
        <v>118</v>
      </c>
      <c r="O75" s="64" t="s">
        <v>118</v>
      </c>
      <c r="P75" s="64" t="s">
        <v>118</v>
      </c>
      <c r="Q75" s="65" t="s">
        <v>118</v>
      </c>
      <c r="R75" s="65"/>
      <c r="S75" s="65">
        <v>0</v>
      </c>
      <c r="T75" s="65">
        <v>0</v>
      </c>
      <c r="U75" s="66" t="s">
        <v>118</v>
      </c>
      <c r="V75" s="65"/>
      <c r="W75" s="65">
        <v>0</v>
      </c>
      <c r="X75" s="65">
        <v>0</v>
      </c>
      <c r="Y75" s="65" t="s">
        <v>118</v>
      </c>
      <c r="Z75" s="65">
        <v>0</v>
      </c>
      <c r="AA75" s="65">
        <v>0</v>
      </c>
      <c r="AB75" s="65">
        <v>0</v>
      </c>
      <c r="AC75" s="65">
        <v>0</v>
      </c>
      <c r="AD75" s="65">
        <v>0</v>
      </c>
      <c r="AE75" s="65">
        <v>0</v>
      </c>
      <c r="AF75" s="65">
        <v>0</v>
      </c>
      <c r="AG75" s="65">
        <f>SUM(AA75,AJ75,AP75,AZ75,BJ75)</f>
        <v>0</v>
      </c>
      <c r="AH75" s="65">
        <f>SUM(AK75,AU75,BE75,BO75,BY75,CI75)</f>
        <v>0</v>
      </c>
      <c r="AI75" s="65">
        <f>SUM(BO75,BY75,CI75)</f>
        <v>0</v>
      </c>
      <c r="AJ75" s="65">
        <f>SUM(BT75,CD75,CN75)</f>
        <v>0</v>
      </c>
      <c r="AK75" s="65">
        <f>SUM(AL75:AO75)</f>
        <v>0</v>
      </c>
      <c r="AL75" s="65">
        <v>0</v>
      </c>
      <c r="AM75" s="65">
        <v>0</v>
      </c>
      <c r="AN75" s="65">
        <v>0</v>
      </c>
      <c r="AO75" s="65">
        <v>0</v>
      </c>
      <c r="AP75" s="65">
        <f>SUM(AQ75:AT75)</f>
        <v>0</v>
      </c>
      <c r="AQ75" s="65">
        <v>0</v>
      </c>
      <c r="AR75" s="65">
        <v>0</v>
      </c>
      <c r="AS75" s="65">
        <v>0</v>
      </c>
      <c r="AT75" s="65">
        <v>0</v>
      </c>
      <c r="AU75" s="65">
        <f>SUM(AV75:AY75)</f>
        <v>0</v>
      </c>
      <c r="AV75" s="65">
        <v>0</v>
      </c>
      <c r="AW75" s="65">
        <v>0</v>
      </c>
      <c r="AX75" s="65">
        <v>0</v>
      </c>
      <c r="AY75" s="65">
        <v>0</v>
      </c>
      <c r="AZ75" s="65">
        <f>SUM(BA75:BD75)</f>
        <v>0</v>
      </c>
      <c r="BA75" s="65">
        <v>0</v>
      </c>
      <c r="BB75" s="65">
        <v>0</v>
      </c>
      <c r="BC75" s="65">
        <v>0</v>
      </c>
      <c r="BD75" s="65">
        <v>0</v>
      </c>
      <c r="BE75" s="65">
        <f>SUM(BF75:BI75)</f>
        <v>0</v>
      </c>
      <c r="BF75" s="65">
        <v>0</v>
      </c>
      <c r="BG75" s="65">
        <v>0</v>
      </c>
      <c r="BH75" s="65">
        <v>0</v>
      </c>
      <c r="BI75" s="65">
        <v>0</v>
      </c>
      <c r="BJ75" s="65">
        <f>SUM(BK75:BN75)</f>
        <v>0</v>
      </c>
      <c r="BK75" s="65">
        <v>0</v>
      </c>
      <c r="BL75" s="65">
        <v>0</v>
      </c>
      <c r="BM75" s="65">
        <v>0</v>
      </c>
      <c r="BN75" s="65">
        <v>0</v>
      </c>
      <c r="BO75" s="65">
        <f>SUM(BP75:BS75)</f>
        <v>0</v>
      </c>
      <c r="BP75" s="65">
        <v>0</v>
      </c>
      <c r="BQ75" s="65">
        <v>0</v>
      </c>
      <c r="BR75" s="65">
        <v>0</v>
      </c>
      <c r="BS75" s="65">
        <v>0</v>
      </c>
      <c r="BT75" s="65">
        <f>SUM(BU75:BX75)</f>
        <v>0</v>
      </c>
      <c r="BU75" s="65">
        <v>0</v>
      </c>
      <c r="BV75" s="65">
        <v>0</v>
      </c>
      <c r="BW75" s="65">
        <v>0</v>
      </c>
      <c r="BX75" s="65">
        <v>0</v>
      </c>
      <c r="BY75" s="65">
        <f>SUM(BZ75:CC75)</f>
        <v>0</v>
      </c>
      <c r="BZ75" s="65">
        <v>0</v>
      </c>
      <c r="CA75" s="65">
        <v>0</v>
      </c>
      <c r="CB75" s="65">
        <v>0</v>
      </c>
      <c r="CC75" s="65">
        <v>0</v>
      </c>
      <c r="CD75" s="65">
        <f>SUM(CE75:CH75)</f>
        <v>0</v>
      </c>
      <c r="CE75" s="65">
        <v>0</v>
      </c>
      <c r="CF75" s="65">
        <v>0</v>
      </c>
      <c r="CG75" s="65">
        <v>0</v>
      </c>
      <c r="CH75" s="65">
        <v>0</v>
      </c>
      <c r="CI75" s="65">
        <f>SUM(CJ75:CM75)</f>
        <v>0</v>
      </c>
      <c r="CJ75" s="65">
        <v>0</v>
      </c>
      <c r="CK75" s="65">
        <v>0</v>
      </c>
      <c r="CL75" s="65">
        <v>0</v>
      </c>
      <c r="CM75" s="65">
        <v>0</v>
      </c>
      <c r="CN75" s="65">
        <f>SUM(CO75:CR75)</f>
        <v>0</v>
      </c>
      <c r="CO75" s="65">
        <v>0</v>
      </c>
      <c r="CP75" s="65">
        <v>0</v>
      </c>
      <c r="CQ75" s="65">
        <v>0</v>
      </c>
      <c r="CR75" s="65">
        <v>0</v>
      </c>
      <c r="CS75" s="65">
        <f t="shared" ref="CS75:DB75" si="106">SUM(AU75,BE75,BO75,BY75,CI75)</f>
        <v>0</v>
      </c>
      <c r="CT75" s="65">
        <f t="shared" si="106"/>
        <v>0</v>
      </c>
      <c r="CU75" s="65">
        <f t="shared" si="106"/>
        <v>0</v>
      </c>
      <c r="CV75" s="65">
        <f t="shared" si="106"/>
        <v>0</v>
      </c>
      <c r="CW75" s="65">
        <f t="shared" si="106"/>
        <v>0</v>
      </c>
      <c r="CX75" s="65">
        <f t="shared" si="106"/>
        <v>0</v>
      </c>
      <c r="CY75" s="65">
        <f t="shared" si="106"/>
        <v>0</v>
      </c>
      <c r="CZ75" s="65">
        <f t="shared" si="106"/>
        <v>0</v>
      </c>
      <c r="DA75" s="65">
        <f t="shared" si="106"/>
        <v>0</v>
      </c>
      <c r="DB75" s="65">
        <f t="shared" si="106"/>
        <v>0</v>
      </c>
      <c r="DC75" s="64" t="s">
        <v>118</v>
      </c>
      <c r="DD75" s="67">
        <f t="shared" si="80"/>
        <v>0</v>
      </c>
      <c r="DE75" s="60">
        <f t="shared" si="5"/>
        <v>0</v>
      </c>
    </row>
    <row r="76" spans="1:110" s="27" customFormat="1" ht="78.75" x14ac:dyDescent="0.25">
      <c r="A76" s="62" t="s">
        <v>247</v>
      </c>
      <c r="B76" s="63" t="s">
        <v>248</v>
      </c>
      <c r="C76" s="64" t="s">
        <v>117</v>
      </c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 t="s">
        <v>118</v>
      </c>
      <c r="O76" s="64" t="s">
        <v>118</v>
      </c>
      <c r="P76" s="64" t="s">
        <v>118</v>
      </c>
      <c r="Q76" s="65" t="s">
        <v>118</v>
      </c>
      <c r="R76" s="65"/>
      <c r="S76" s="65">
        <f>SUM(S77:S77)</f>
        <v>0.86285292369477917</v>
      </c>
      <c r="T76" s="65">
        <f>SUM(T77:T77)</f>
        <v>6.4455113400000004</v>
      </c>
      <c r="U76" s="66" t="s">
        <v>118</v>
      </c>
      <c r="V76" s="65">
        <f>SUM(V77:V77)</f>
        <v>0</v>
      </c>
      <c r="W76" s="65">
        <f>SUM(W77:W77)</f>
        <v>0.86285292369477917</v>
      </c>
      <c r="X76" s="65">
        <f>SUM(X77:X77)</f>
        <v>6.4455113400000004</v>
      </c>
      <c r="Y76" s="65" t="s">
        <v>118</v>
      </c>
      <c r="Z76" s="65">
        <f t="shared" ref="Z76:CK76" si="107">SUM(Z77:Z77)</f>
        <v>0</v>
      </c>
      <c r="AA76" s="65">
        <f t="shared" si="107"/>
        <v>0</v>
      </c>
      <c r="AB76" s="65">
        <f t="shared" si="107"/>
        <v>14.292</v>
      </c>
      <c r="AC76" s="65">
        <f t="shared" si="107"/>
        <v>14.606</v>
      </c>
      <c r="AD76" s="65">
        <f t="shared" si="107"/>
        <v>14.292</v>
      </c>
      <c r="AE76" s="65">
        <f t="shared" si="107"/>
        <v>14.606</v>
      </c>
      <c r="AF76" s="65">
        <f t="shared" si="107"/>
        <v>6.4455113400000004</v>
      </c>
      <c r="AG76" s="65">
        <f t="shared" si="107"/>
        <v>6.3870054999999999</v>
      </c>
      <c r="AH76" s="65">
        <f t="shared" si="107"/>
        <v>6.4455113400000004</v>
      </c>
      <c r="AI76" s="65">
        <f t="shared" si="107"/>
        <v>0</v>
      </c>
      <c r="AJ76" s="65">
        <f t="shared" si="107"/>
        <v>0</v>
      </c>
      <c r="AK76" s="65">
        <f t="shared" si="107"/>
        <v>0</v>
      </c>
      <c r="AL76" s="65">
        <f t="shared" si="107"/>
        <v>0</v>
      </c>
      <c r="AM76" s="65">
        <f t="shared" si="107"/>
        <v>0</v>
      </c>
      <c r="AN76" s="65">
        <f t="shared" si="107"/>
        <v>0</v>
      </c>
      <c r="AO76" s="65">
        <f t="shared" si="107"/>
        <v>0</v>
      </c>
      <c r="AP76" s="65">
        <f t="shared" si="107"/>
        <v>0</v>
      </c>
      <c r="AQ76" s="65">
        <f t="shared" si="107"/>
        <v>0</v>
      </c>
      <c r="AR76" s="65">
        <f t="shared" si="107"/>
        <v>0</v>
      </c>
      <c r="AS76" s="65">
        <f t="shared" si="107"/>
        <v>0</v>
      </c>
      <c r="AT76" s="65">
        <f t="shared" si="107"/>
        <v>0</v>
      </c>
      <c r="AU76" s="65">
        <f t="shared" si="107"/>
        <v>6.4455113400000004</v>
      </c>
      <c r="AV76" s="65">
        <f t="shared" si="107"/>
        <v>0</v>
      </c>
      <c r="AW76" s="65">
        <f t="shared" si="107"/>
        <v>0</v>
      </c>
      <c r="AX76" s="65">
        <f t="shared" si="107"/>
        <v>6.4455113400000004</v>
      </c>
      <c r="AY76" s="65">
        <f t="shared" si="107"/>
        <v>0</v>
      </c>
      <c r="AZ76" s="65">
        <f t="shared" si="107"/>
        <v>6.3870054999999999</v>
      </c>
      <c r="BA76" s="65">
        <f t="shared" si="107"/>
        <v>0</v>
      </c>
      <c r="BB76" s="65">
        <f t="shared" si="107"/>
        <v>0</v>
      </c>
      <c r="BC76" s="65">
        <f t="shared" si="107"/>
        <v>6.3870054999999999</v>
      </c>
      <c r="BD76" s="65">
        <f t="shared" si="107"/>
        <v>0</v>
      </c>
      <c r="BE76" s="65">
        <f t="shared" si="107"/>
        <v>0</v>
      </c>
      <c r="BF76" s="65">
        <f t="shared" si="107"/>
        <v>0</v>
      </c>
      <c r="BG76" s="65">
        <f t="shared" si="107"/>
        <v>0</v>
      </c>
      <c r="BH76" s="65">
        <f t="shared" si="107"/>
        <v>0</v>
      </c>
      <c r="BI76" s="65">
        <f t="shared" si="107"/>
        <v>0</v>
      </c>
      <c r="BJ76" s="65">
        <f t="shared" si="107"/>
        <v>0</v>
      </c>
      <c r="BK76" s="65">
        <f t="shared" si="107"/>
        <v>0</v>
      </c>
      <c r="BL76" s="65">
        <f t="shared" si="107"/>
        <v>0</v>
      </c>
      <c r="BM76" s="65">
        <f t="shared" si="107"/>
        <v>0</v>
      </c>
      <c r="BN76" s="65">
        <f t="shared" si="107"/>
        <v>0</v>
      </c>
      <c r="BO76" s="65">
        <f t="shared" si="107"/>
        <v>0</v>
      </c>
      <c r="BP76" s="65">
        <f t="shared" si="107"/>
        <v>0</v>
      </c>
      <c r="BQ76" s="65">
        <f t="shared" si="107"/>
        <v>0</v>
      </c>
      <c r="BR76" s="65">
        <f t="shared" si="107"/>
        <v>0</v>
      </c>
      <c r="BS76" s="65">
        <f t="shared" si="107"/>
        <v>0</v>
      </c>
      <c r="BT76" s="65">
        <f t="shared" si="107"/>
        <v>0</v>
      </c>
      <c r="BU76" s="65">
        <f t="shared" si="107"/>
        <v>0</v>
      </c>
      <c r="BV76" s="65">
        <f t="shared" si="107"/>
        <v>0</v>
      </c>
      <c r="BW76" s="65">
        <f t="shared" si="107"/>
        <v>0</v>
      </c>
      <c r="BX76" s="65">
        <f t="shared" si="107"/>
        <v>0</v>
      </c>
      <c r="BY76" s="65">
        <f t="shared" si="107"/>
        <v>0</v>
      </c>
      <c r="BZ76" s="65">
        <f t="shared" si="107"/>
        <v>0</v>
      </c>
      <c r="CA76" s="65">
        <f t="shared" si="107"/>
        <v>0</v>
      </c>
      <c r="CB76" s="65">
        <f t="shared" si="107"/>
        <v>0</v>
      </c>
      <c r="CC76" s="65">
        <f t="shared" si="107"/>
        <v>0</v>
      </c>
      <c r="CD76" s="65">
        <f t="shared" si="107"/>
        <v>0</v>
      </c>
      <c r="CE76" s="65">
        <f t="shared" si="107"/>
        <v>0</v>
      </c>
      <c r="CF76" s="65">
        <f t="shared" si="107"/>
        <v>0</v>
      </c>
      <c r="CG76" s="65">
        <f t="shared" si="107"/>
        <v>0</v>
      </c>
      <c r="CH76" s="65">
        <f t="shared" si="107"/>
        <v>0</v>
      </c>
      <c r="CI76" s="65">
        <f t="shared" si="107"/>
        <v>0</v>
      </c>
      <c r="CJ76" s="65">
        <f t="shared" si="107"/>
        <v>0</v>
      </c>
      <c r="CK76" s="65">
        <f t="shared" si="107"/>
        <v>0</v>
      </c>
      <c r="CL76" s="65">
        <f t="shared" ref="CL76:DB76" si="108">SUM(CL77:CL77)</f>
        <v>0</v>
      </c>
      <c r="CM76" s="65">
        <f t="shared" si="108"/>
        <v>0</v>
      </c>
      <c r="CN76" s="65">
        <f t="shared" si="108"/>
        <v>0</v>
      </c>
      <c r="CO76" s="65">
        <f t="shared" si="108"/>
        <v>0</v>
      </c>
      <c r="CP76" s="65">
        <f t="shared" si="108"/>
        <v>0</v>
      </c>
      <c r="CQ76" s="65">
        <f t="shared" si="108"/>
        <v>0</v>
      </c>
      <c r="CR76" s="65">
        <f t="shared" si="108"/>
        <v>0</v>
      </c>
      <c r="CS76" s="65">
        <f t="shared" si="108"/>
        <v>6.4455113400000004</v>
      </c>
      <c r="CT76" s="65">
        <f t="shared" si="108"/>
        <v>0</v>
      </c>
      <c r="CU76" s="65">
        <f t="shared" si="108"/>
        <v>0</v>
      </c>
      <c r="CV76" s="65">
        <f t="shared" si="108"/>
        <v>6.4455113400000004</v>
      </c>
      <c r="CW76" s="65">
        <f t="shared" si="108"/>
        <v>0</v>
      </c>
      <c r="CX76" s="65">
        <f t="shared" si="108"/>
        <v>6.3870054999999999</v>
      </c>
      <c r="CY76" s="65">
        <f t="shared" si="108"/>
        <v>0</v>
      </c>
      <c r="CZ76" s="65">
        <f t="shared" si="108"/>
        <v>0</v>
      </c>
      <c r="DA76" s="65">
        <f t="shared" si="108"/>
        <v>6.3870054999999999</v>
      </c>
      <c r="DB76" s="65">
        <f t="shared" si="108"/>
        <v>0</v>
      </c>
      <c r="DC76" s="64" t="s">
        <v>118</v>
      </c>
      <c r="DD76" s="67">
        <f t="shared" si="80"/>
        <v>6.4455113400000004</v>
      </c>
      <c r="DE76" s="60">
        <f t="shared" si="5"/>
        <v>6.4455113400000004</v>
      </c>
    </row>
    <row r="77" spans="1:110" ht="47.25" customHeight="1" x14ac:dyDescent="0.2">
      <c r="A77" s="62" t="s">
        <v>247</v>
      </c>
      <c r="B77" s="63" t="s">
        <v>249</v>
      </c>
      <c r="C77" s="64" t="s">
        <v>250</v>
      </c>
      <c r="D77" s="64" t="s">
        <v>171</v>
      </c>
      <c r="E77" s="64">
        <v>0</v>
      </c>
      <c r="F77" s="64">
        <v>0</v>
      </c>
      <c r="G77" s="64">
        <v>0</v>
      </c>
      <c r="H77" s="64">
        <v>4</v>
      </c>
      <c r="I77" s="64">
        <v>0</v>
      </c>
      <c r="J77" s="64">
        <v>0</v>
      </c>
      <c r="K77" s="64">
        <v>0</v>
      </c>
      <c r="L77" s="64">
        <v>0</v>
      </c>
      <c r="M77" s="64">
        <v>4</v>
      </c>
      <c r="N77" s="64" t="s">
        <v>179</v>
      </c>
      <c r="O77" s="64">
        <v>2020</v>
      </c>
      <c r="P77" s="64">
        <v>2020</v>
      </c>
      <c r="Q77" s="71">
        <f>P77</f>
        <v>2020</v>
      </c>
      <c r="R77" s="74" t="s">
        <v>251</v>
      </c>
      <c r="S77" s="65">
        <v>0.86285292369477917</v>
      </c>
      <c r="T77" s="65">
        <v>6.4455113400000004</v>
      </c>
      <c r="U77" s="66">
        <v>43435</v>
      </c>
      <c r="V77" s="65"/>
      <c r="W77" s="65">
        <f>X77/7.47</f>
        <v>0.86285292369477917</v>
      </c>
      <c r="X77" s="65">
        <f>DE77</f>
        <v>6.4455113400000004</v>
      </c>
      <c r="Y77" s="66">
        <v>43435</v>
      </c>
      <c r="Z77" s="65">
        <v>0</v>
      </c>
      <c r="AA77" s="65">
        <v>0</v>
      </c>
      <c r="AB77" s="65">
        <f>14292/1000</f>
        <v>14.292</v>
      </c>
      <c r="AC77" s="65">
        <f>14606/1000</f>
        <v>14.606</v>
      </c>
      <c r="AD77" s="65">
        <f>AB77</f>
        <v>14.292</v>
      </c>
      <c r="AE77" s="65">
        <f>AC77</f>
        <v>14.606</v>
      </c>
      <c r="AF77" s="65">
        <f>AA77+CS77</f>
        <v>6.4455113400000004</v>
      </c>
      <c r="AG77" s="65">
        <f>SUM(AA77,AJ77,AP77,AZ77,BJ77,BT77,CD77)</f>
        <v>6.3870054999999999</v>
      </c>
      <c r="AH77" s="65">
        <f>[1]I0427_1037000158513_03_0_69_!V77*1.2</f>
        <v>6.4455113400000004</v>
      </c>
      <c r="AI77" s="65">
        <f>CI77</f>
        <v>0</v>
      </c>
      <c r="AJ77" s="65">
        <f>CN77</f>
        <v>0</v>
      </c>
      <c r="AK77" s="65">
        <f>SUM(AL77:AO77)</f>
        <v>0</v>
      </c>
      <c r="AL77" s="65">
        <v>0</v>
      </c>
      <c r="AM77" s="65">
        <v>0</v>
      </c>
      <c r="AN77" s="65">
        <v>0</v>
      </c>
      <c r="AO77" s="65">
        <v>0</v>
      </c>
      <c r="AP77" s="65">
        <f>SUM(AQ77:AT77)</f>
        <v>0</v>
      </c>
      <c r="AQ77" s="65">
        <v>0</v>
      </c>
      <c r="AR77" s="65">
        <v>0</v>
      </c>
      <c r="AS77" s="65">
        <v>0</v>
      </c>
      <c r="AT77" s="65">
        <v>0</v>
      </c>
      <c r="AU77" s="65">
        <f>SUM(AV77:AY77)</f>
        <v>6.4455113400000004</v>
      </c>
      <c r="AV77" s="65">
        <v>0</v>
      </c>
      <c r="AW77" s="65">
        <v>0</v>
      </c>
      <c r="AX77" s="65">
        <v>6.4455113400000004</v>
      </c>
      <c r="AY77" s="65">
        <v>0</v>
      </c>
      <c r="AZ77" s="65">
        <f>SUM(BA77:BD77)</f>
        <v>6.3870054999999999</v>
      </c>
      <c r="BA77" s="65">
        <v>0</v>
      </c>
      <c r="BB77" s="65">
        <v>0</v>
      </c>
      <c r="BC77" s="65">
        <v>6.3870054999999999</v>
      </c>
      <c r="BD77" s="65">
        <v>0</v>
      </c>
      <c r="BE77" s="65">
        <f>SUM(BF77:BI77)</f>
        <v>0</v>
      </c>
      <c r="BF77" s="65">
        <v>0</v>
      </c>
      <c r="BG77" s="65">
        <v>0</v>
      </c>
      <c r="BH77" s="65">
        <v>0</v>
      </c>
      <c r="BI77" s="65">
        <v>0</v>
      </c>
      <c r="BJ77" s="65">
        <f>SUM(BK77:BN77)</f>
        <v>0</v>
      </c>
      <c r="BK77" s="65">
        <v>0</v>
      </c>
      <c r="BL77" s="65">
        <v>0</v>
      </c>
      <c r="BM77" s="65">
        <v>0</v>
      </c>
      <c r="BN77" s="65">
        <v>0</v>
      </c>
      <c r="BO77" s="65">
        <f>SUM(BP77:BS77)</f>
        <v>0</v>
      </c>
      <c r="BP77" s="65">
        <v>0</v>
      </c>
      <c r="BQ77" s="65">
        <v>0</v>
      </c>
      <c r="BR77" s="65">
        <v>0</v>
      </c>
      <c r="BS77" s="65">
        <v>0</v>
      </c>
      <c r="BT77" s="65">
        <f>SUM(BU77:BX77)</f>
        <v>0</v>
      </c>
      <c r="BU77" s="65">
        <f>BP77</f>
        <v>0</v>
      </c>
      <c r="BV77" s="65">
        <f>BQ77</f>
        <v>0</v>
      </c>
      <c r="BW77" s="65">
        <f>[1]I0427_1037000158513_03_0_69_!AH77*1.2</f>
        <v>0</v>
      </c>
      <c r="BX77" s="65">
        <f>BS77</f>
        <v>0</v>
      </c>
      <c r="BY77" s="65">
        <f>SUM(BZ77:CC77)</f>
        <v>0</v>
      </c>
      <c r="BZ77" s="65">
        <v>0</v>
      </c>
      <c r="CA77" s="65">
        <v>0</v>
      </c>
      <c r="CB77" s="65">
        <v>0</v>
      </c>
      <c r="CC77" s="65">
        <v>0</v>
      </c>
      <c r="CD77" s="65">
        <f>SUM(CE77:CH77)</f>
        <v>0</v>
      </c>
      <c r="CE77" s="65">
        <f>BZ77</f>
        <v>0</v>
      </c>
      <c r="CF77" s="65">
        <f>CA77</f>
        <v>0</v>
      </c>
      <c r="CG77" s="65">
        <f>CB77</f>
        <v>0</v>
      </c>
      <c r="CH77" s="65">
        <f>CC77</f>
        <v>0</v>
      </c>
      <c r="CI77" s="65">
        <f>SUM(CJ77:CM77)</f>
        <v>0</v>
      </c>
      <c r="CJ77" s="65">
        <v>0</v>
      </c>
      <c r="CK77" s="65">
        <v>0</v>
      </c>
      <c r="CL77" s="65">
        <v>0</v>
      </c>
      <c r="CM77" s="65">
        <v>0</v>
      </c>
      <c r="CN77" s="65">
        <f>SUM(CO77:CR77)</f>
        <v>0</v>
      </c>
      <c r="CO77" s="65">
        <f>CJ77</f>
        <v>0</v>
      </c>
      <c r="CP77" s="65">
        <f>CK77</f>
        <v>0</v>
      </c>
      <c r="CQ77" s="65">
        <f>CL77</f>
        <v>0</v>
      </c>
      <c r="CR77" s="65">
        <f>CM77</f>
        <v>0</v>
      </c>
      <c r="CS77" s="65">
        <f t="shared" ref="CS77:DB77" si="109">SUM(AU77,BE77,BO77,BY77,CI77)</f>
        <v>6.4455113400000004</v>
      </c>
      <c r="CT77" s="65">
        <f t="shared" si="109"/>
        <v>0</v>
      </c>
      <c r="CU77" s="65">
        <f t="shared" si="109"/>
        <v>0</v>
      </c>
      <c r="CV77" s="65">
        <f t="shared" si="109"/>
        <v>6.4455113400000004</v>
      </c>
      <c r="CW77" s="65">
        <f t="shared" si="109"/>
        <v>0</v>
      </c>
      <c r="CX77" s="65">
        <f t="shared" si="109"/>
        <v>6.3870054999999999</v>
      </c>
      <c r="CY77" s="65">
        <f t="shared" si="109"/>
        <v>0</v>
      </c>
      <c r="CZ77" s="65">
        <f t="shared" si="109"/>
        <v>0</v>
      </c>
      <c r="DA77" s="65">
        <f t="shared" si="109"/>
        <v>6.3870054999999999</v>
      </c>
      <c r="DB77" s="65">
        <f t="shared" si="109"/>
        <v>0</v>
      </c>
      <c r="DC77" s="64" t="s">
        <v>118</v>
      </c>
      <c r="DD77" s="72">
        <f t="shared" si="80"/>
        <v>6.4455113400000004</v>
      </c>
      <c r="DE77" s="60">
        <f t="shared" si="5"/>
        <v>6.4455113400000004</v>
      </c>
      <c r="DF77" s="72">
        <f>SUM(AZ77,BJ77,BT77)</f>
        <v>6.3870054999999999</v>
      </c>
    </row>
    <row r="78" spans="1:110" ht="47.25" x14ac:dyDescent="0.25">
      <c r="A78" s="62" t="s">
        <v>252</v>
      </c>
      <c r="B78" s="63" t="s">
        <v>253</v>
      </c>
      <c r="C78" s="64" t="s">
        <v>117</v>
      </c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 t="s">
        <v>118</v>
      </c>
      <c r="O78" s="64" t="s">
        <v>118</v>
      </c>
      <c r="P78" s="64" t="s">
        <v>118</v>
      </c>
      <c r="Q78" s="65" t="s">
        <v>118</v>
      </c>
      <c r="R78" s="65"/>
      <c r="S78" s="65">
        <f>SUM(S79:S89)</f>
        <v>46.763037430328232</v>
      </c>
      <c r="T78" s="65">
        <f>SUM(T79:T89)</f>
        <v>349.31988960455197</v>
      </c>
      <c r="U78" s="66" t="s">
        <v>118</v>
      </c>
      <c r="V78" s="65">
        <f>SUM(V79:V82)</f>
        <v>0</v>
      </c>
      <c r="W78" s="65">
        <f>SUM(W79:W89)</f>
        <v>45.56586739909519</v>
      </c>
      <c r="X78" s="65">
        <f>SUM(X79:X89)</f>
        <v>352.22615817859202</v>
      </c>
      <c r="Y78" s="65" t="s">
        <v>118</v>
      </c>
      <c r="Z78" s="65">
        <f t="shared" ref="Z78:AA78" si="110">SUM(Z79:Z87)</f>
        <v>0</v>
      </c>
      <c r="AA78" s="65">
        <f t="shared" si="110"/>
        <v>0</v>
      </c>
      <c r="AB78" s="65">
        <f t="shared" ref="AB78:CM78" si="111">SUM(AB79:AB89)</f>
        <v>361.12727868333997</v>
      </c>
      <c r="AC78" s="65">
        <f t="shared" si="111"/>
        <v>460.67640063126998</v>
      </c>
      <c r="AD78" s="65">
        <f t="shared" si="111"/>
        <v>430.51038587051596</v>
      </c>
      <c r="AE78" s="65">
        <f t="shared" si="111"/>
        <v>546.38226957861195</v>
      </c>
      <c r="AF78" s="65">
        <f t="shared" si="111"/>
        <v>349.31988960455197</v>
      </c>
      <c r="AG78" s="65">
        <f t="shared" si="111"/>
        <v>324.31575708659193</v>
      </c>
      <c r="AH78" s="65">
        <f t="shared" si="111"/>
        <v>285.66949240552805</v>
      </c>
      <c r="AI78" s="65">
        <f t="shared" si="111"/>
        <v>56.439102519999999</v>
      </c>
      <c r="AJ78" s="65">
        <f t="shared" si="111"/>
        <v>52.574099486592004</v>
      </c>
      <c r="AK78" s="65">
        <f t="shared" si="111"/>
        <v>0</v>
      </c>
      <c r="AL78" s="65">
        <f t="shared" si="111"/>
        <v>0</v>
      </c>
      <c r="AM78" s="65">
        <f t="shared" si="111"/>
        <v>0</v>
      </c>
      <c r="AN78" s="65">
        <f t="shared" si="111"/>
        <v>0</v>
      </c>
      <c r="AO78" s="65">
        <f t="shared" si="111"/>
        <v>0</v>
      </c>
      <c r="AP78" s="65">
        <f t="shared" si="111"/>
        <v>0</v>
      </c>
      <c r="AQ78" s="65">
        <f t="shared" si="111"/>
        <v>0</v>
      </c>
      <c r="AR78" s="65">
        <f t="shared" si="111"/>
        <v>0</v>
      </c>
      <c r="AS78" s="65">
        <f t="shared" si="111"/>
        <v>0</v>
      </c>
      <c r="AT78" s="65">
        <f t="shared" si="111"/>
        <v>0</v>
      </c>
      <c r="AU78" s="65">
        <f t="shared" si="111"/>
        <v>61.809463301527998</v>
      </c>
      <c r="AV78" s="65">
        <f t="shared" si="111"/>
        <v>0</v>
      </c>
      <c r="AW78" s="65">
        <f t="shared" si="111"/>
        <v>0</v>
      </c>
      <c r="AX78" s="65">
        <f t="shared" si="111"/>
        <v>61.809463301527998</v>
      </c>
      <c r="AY78" s="65">
        <f t="shared" si="111"/>
        <v>0</v>
      </c>
      <c r="AZ78" s="65">
        <f t="shared" si="111"/>
        <v>54.607584038000006</v>
      </c>
      <c r="BA78" s="65">
        <f t="shared" si="111"/>
        <v>0</v>
      </c>
      <c r="BB78" s="65">
        <f t="shared" si="111"/>
        <v>0</v>
      </c>
      <c r="BC78" s="65">
        <f t="shared" si="111"/>
        <v>54.607584038000006</v>
      </c>
      <c r="BD78" s="65">
        <f t="shared" si="111"/>
        <v>0</v>
      </c>
      <c r="BE78" s="65">
        <f t="shared" si="111"/>
        <v>57.358064229999997</v>
      </c>
      <c r="BF78" s="65">
        <f t="shared" si="111"/>
        <v>0</v>
      </c>
      <c r="BG78" s="65">
        <f t="shared" si="111"/>
        <v>0</v>
      </c>
      <c r="BH78" s="65">
        <f t="shared" si="111"/>
        <v>57.358064229999997</v>
      </c>
      <c r="BI78" s="65">
        <f t="shared" si="111"/>
        <v>0</v>
      </c>
      <c r="BJ78" s="65">
        <f t="shared" si="111"/>
        <v>45.312114730000005</v>
      </c>
      <c r="BK78" s="65">
        <f t="shared" si="111"/>
        <v>0</v>
      </c>
      <c r="BL78" s="65">
        <f t="shared" si="111"/>
        <v>0</v>
      </c>
      <c r="BM78" s="65">
        <f t="shared" si="111"/>
        <v>45.312114730000005</v>
      </c>
      <c r="BN78" s="65">
        <f t="shared" si="111"/>
        <v>0</v>
      </c>
      <c r="BO78" s="65">
        <f t="shared" si="111"/>
        <v>92.900736168000009</v>
      </c>
      <c r="BP78" s="65">
        <f t="shared" si="111"/>
        <v>0</v>
      </c>
      <c r="BQ78" s="65">
        <f t="shared" si="111"/>
        <v>0</v>
      </c>
      <c r="BR78" s="65">
        <f t="shared" si="111"/>
        <v>92.900736168000009</v>
      </c>
      <c r="BS78" s="65">
        <f t="shared" si="111"/>
        <v>0</v>
      </c>
      <c r="BT78" s="65">
        <f t="shared" si="111"/>
        <v>92.176815199999993</v>
      </c>
      <c r="BU78" s="65">
        <f t="shared" si="111"/>
        <v>0</v>
      </c>
      <c r="BV78" s="65">
        <f t="shared" si="111"/>
        <v>0</v>
      </c>
      <c r="BW78" s="65">
        <f t="shared" si="111"/>
        <v>92.176815199999993</v>
      </c>
      <c r="BX78" s="65">
        <f t="shared" si="111"/>
        <v>0</v>
      </c>
      <c r="BY78" s="65">
        <f t="shared" si="111"/>
        <v>80.812523385024008</v>
      </c>
      <c r="BZ78" s="65">
        <f t="shared" si="111"/>
        <v>0</v>
      </c>
      <c r="CA78" s="65">
        <f t="shared" si="111"/>
        <v>0</v>
      </c>
      <c r="CB78" s="65">
        <f t="shared" si="111"/>
        <v>80.812523385024008</v>
      </c>
      <c r="CC78" s="65">
        <f t="shared" si="111"/>
        <v>0</v>
      </c>
      <c r="CD78" s="65">
        <f t="shared" si="111"/>
        <v>79.645143631999986</v>
      </c>
      <c r="CE78" s="65">
        <f t="shared" si="111"/>
        <v>0</v>
      </c>
      <c r="CF78" s="65">
        <f t="shared" si="111"/>
        <v>0</v>
      </c>
      <c r="CG78" s="65">
        <f t="shared" si="111"/>
        <v>79.645143631999986</v>
      </c>
      <c r="CH78" s="65">
        <f t="shared" si="111"/>
        <v>0</v>
      </c>
      <c r="CI78" s="65">
        <f t="shared" si="111"/>
        <v>56.439102519999999</v>
      </c>
      <c r="CJ78" s="65">
        <f t="shared" si="111"/>
        <v>0</v>
      </c>
      <c r="CK78" s="65">
        <f t="shared" si="111"/>
        <v>0</v>
      </c>
      <c r="CL78" s="65">
        <f t="shared" si="111"/>
        <v>56.439102519999999</v>
      </c>
      <c r="CM78" s="65">
        <f t="shared" si="111"/>
        <v>0</v>
      </c>
      <c r="CN78" s="65">
        <f t="shared" ref="CN78:EY78" si="112">SUM(CN79:CN89)</f>
        <v>52.574099486592004</v>
      </c>
      <c r="CO78" s="65">
        <f t="shared" si="112"/>
        <v>0</v>
      </c>
      <c r="CP78" s="65">
        <f t="shared" si="112"/>
        <v>0</v>
      </c>
      <c r="CQ78" s="65">
        <f t="shared" si="112"/>
        <v>52.574099486592004</v>
      </c>
      <c r="CR78" s="65">
        <f t="shared" si="112"/>
        <v>0</v>
      </c>
      <c r="CS78" s="65">
        <f t="shared" si="112"/>
        <v>349.31988960455197</v>
      </c>
      <c r="CT78" s="65">
        <f t="shared" si="112"/>
        <v>0</v>
      </c>
      <c r="CU78" s="65">
        <f t="shared" si="112"/>
        <v>0</v>
      </c>
      <c r="CV78" s="65">
        <f t="shared" si="112"/>
        <v>349.31988960455197</v>
      </c>
      <c r="CW78" s="65">
        <f t="shared" si="112"/>
        <v>0</v>
      </c>
      <c r="CX78" s="65">
        <f t="shared" si="112"/>
        <v>324.31575708659199</v>
      </c>
      <c r="CY78" s="65">
        <f t="shared" si="112"/>
        <v>0</v>
      </c>
      <c r="CZ78" s="65">
        <f t="shared" si="112"/>
        <v>0</v>
      </c>
      <c r="DA78" s="65">
        <f t="shared" si="112"/>
        <v>324.31575708659199</v>
      </c>
      <c r="DB78" s="65">
        <f t="shared" si="112"/>
        <v>0</v>
      </c>
      <c r="DC78" s="64" t="s">
        <v>118</v>
      </c>
      <c r="DD78" s="72">
        <f t="shared" si="80"/>
        <v>349.31988960455203</v>
      </c>
      <c r="DE78" s="75">
        <f t="shared" si="5"/>
        <v>343.56358585011998</v>
      </c>
    </row>
    <row r="79" spans="1:110" ht="31.5" x14ac:dyDescent="0.25">
      <c r="A79" s="62" t="s">
        <v>252</v>
      </c>
      <c r="B79" s="63" t="s">
        <v>254</v>
      </c>
      <c r="C79" s="64" t="s">
        <v>255</v>
      </c>
      <c r="D79" s="64" t="s">
        <v>171</v>
      </c>
      <c r="E79" s="64">
        <v>0</v>
      </c>
      <c r="F79" s="64">
        <v>0</v>
      </c>
      <c r="G79" s="64">
        <v>0</v>
      </c>
      <c r="H79" s="64">
        <v>0</v>
      </c>
      <c r="I79" s="64">
        <v>5</v>
      </c>
      <c r="J79" s="64">
        <v>0</v>
      </c>
      <c r="K79" s="64">
        <v>0</v>
      </c>
      <c r="L79" s="64">
        <v>0</v>
      </c>
      <c r="M79" s="64">
        <v>16</v>
      </c>
      <c r="N79" s="64" t="s">
        <v>179</v>
      </c>
      <c r="O79" s="64">
        <v>2020</v>
      </c>
      <c r="P79" s="64">
        <v>2024</v>
      </c>
      <c r="Q79" s="71">
        <f>P79</f>
        <v>2024</v>
      </c>
      <c r="R79" s="65"/>
      <c r="S79" s="65">
        <v>24.0025600149933</v>
      </c>
      <c r="T79" s="65">
        <v>179.29912331200001</v>
      </c>
      <c r="U79" s="66">
        <v>43435</v>
      </c>
      <c r="V79" s="65"/>
      <c r="W79" s="65">
        <v>24.002560014993307</v>
      </c>
      <c r="X79" s="65">
        <v>179.29912331200001</v>
      </c>
      <c r="Y79" s="66">
        <v>43435</v>
      </c>
      <c r="Z79" s="65">
        <v>0</v>
      </c>
      <c r="AA79" s="65">
        <v>0</v>
      </c>
      <c r="AB79" s="65">
        <f>175795/1000</f>
        <v>175.79499999999999</v>
      </c>
      <c r="AC79" s="65">
        <f>196517/1000</f>
        <v>196.517</v>
      </c>
      <c r="AD79" s="65">
        <f t="shared" ref="AD79:AE82" si="113">AB79</f>
        <v>175.79499999999999</v>
      </c>
      <c r="AE79" s="65">
        <f t="shared" si="113"/>
        <v>196.517</v>
      </c>
      <c r="AF79" s="65">
        <f t="shared" ref="AF79:AF89" si="114">AA79+CS79</f>
        <v>179.29912331200001</v>
      </c>
      <c r="AG79" s="65">
        <f t="shared" ref="AG79:AG89" si="115">SUM(AA79,AJ79,AP79,AZ79,BJ79,BT79,CD79)</f>
        <v>175.89851594199999</v>
      </c>
      <c r="AH79" s="65">
        <f>[1]I0427_1037000158513_03_0_69_!V79*1.2</f>
        <v>179.29912332000001</v>
      </c>
      <c r="AI79" s="65">
        <f t="shared" ref="AI79:AI89" si="116">CI79</f>
        <v>39.000261420000001</v>
      </c>
      <c r="AJ79" s="65">
        <f t="shared" ref="AJ79:AJ89" si="117">CN79</f>
        <v>39.000261420000001</v>
      </c>
      <c r="AK79" s="65">
        <f t="shared" ref="AK79:AK90" si="118">SUM(AL79:AO79)</f>
        <v>0</v>
      </c>
      <c r="AL79" s="65">
        <v>0</v>
      </c>
      <c r="AM79" s="65">
        <v>0</v>
      </c>
      <c r="AN79" s="65">
        <v>0</v>
      </c>
      <c r="AO79" s="65">
        <v>0</v>
      </c>
      <c r="AP79" s="65">
        <f t="shared" ref="AP79:AP90" si="119">SUM(AQ79:AT79)</f>
        <v>0</v>
      </c>
      <c r="AQ79" s="65">
        <v>0</v>
      </c>
      <c r="AR79" s="65">
        <v>0</v>
      </c>
      <c r="AS79" s="65">
        <v>0</v>
      </c>
      <c r="AT79" s="65">
        <v>0</v>
      </c>
      <c r="AU79" s="65">
        <f t="shared" ref="AU79:AU90" si="120">SUM(AV79:AY79)</f>
        <v>32.905532340000001</v>
      </c>
      <c r="AV79" s="65">
        <v>0</v>
      </c>
      <c r="AW79" s="65">
        <v>0</v>
      </c>
      <c r="AX79" s="65">
        <v>32.905532340000001</v>
      </c>
      <c r="AY79" s="65">
        <v>0</v>
      </c>
      <c r="AZ79" s="65">
        <f t="shared" ref="AZ79:AZ90" si="121">SUM(BA79:BD79)</f>
        <v>31.709487958</v>
      </c>
      <c r="BA79" s="65">
        <v>0</v>
      </c>
      <c r="BB79" s="65">
        <v>0</v>
      </c>
      <c r="BC79" s="65">
        <v>31.709487958</v>
      </c>
      <c r="BD79" s="65">
        <v>0</v>
      </c>
      <c r="BE79" s="65">
        <f t="shared" ref="BE79:BE90" si="122">SUM(BF79:BI79)</f>
        <v>34.286603960000001</v>
      </c>
      <c r="BF79" s="65">
        <v>0</v>
      </c>
      <c r="BG79" s="65">
        <v>0</v>
      </c>
      <c r="BH79" s="65">
        <v>34.286603960000001</v>
      </c>
      <c r="BI79" s="65">
        <v>0</v>
      </c>
      <c r="BJ79" s="65">
        <f t="shared" ref="BJ79:BJ90" si="123">SUM(BK79:BN79)</f>
        <v>33.647641898000003</v>
      </c>
      <c r="BK79" s="65">
        <v>0</v>
      </c>
      <c r="BL79" s="65">
        <v>0</v>
      </c>
      <c r="BM79" s="65">
        <v>33.647641898000003</v>
      </c>
      <c r="BN79" s="65">
        <v>0</v>
      </c>
      <c r="BO79" s="65">
        <f t="shared" ref="BO79:BO90" si="124">SUM(BP79:BS79)</f>
        <v>35.757745452000002</v>
      </c>
      <c r="BP79" s="65">
        <v>0</v>
      </c>
      <c r="BQ79" s="65">
        <v>0</v>
      </c>
      <c r="BR79" s="65">
        <v>35.757745452000002</v>
      </c>
      <c r="BS79" s="65">
        <v>0</v>
      </c>
      <c r="BT79" s="65">
        <f t="shared" ref="BT79:BT90" si="125">SUM(BU79:BX79)</f>
        <v>35.116213938000001</v>
      </c>
      <c r="BU79" s="65">
        <f t="shared" ref="BU79:BV82" si="126">BP79</f>
        <v>0</v>
      </c>
      <c r="BV79" s="65">
        <f t="shared" si="126"/>
        <v>0</v>
      </c>
      <c r="BW79" s="65">
        <v>35.116213938000001</v>
      </c>
      <c r="BX79" s="65">
        <f>BS79</f>
        <v>0</v>
      </c>
      <c r="BY79" s="65">
        <f t="shared" ref="BY79:BY90" si="127">SUM(BZ79:CC79)</f>
        <v>37.348980140000002</v>
      </c>
      <c r="BZ79" s="65">
        <v>0</v>
      </c>
      <c r="CA79" s="65">
        <v>0</v>
      </c>
      <c r="CB79" s="65">
        <v>37.348980140000002</v>
      </c>
      <c r="CC79" s="65">
        <v>0</v>
      </c>
      <c r="CD79" s="65">
        <f t="shared" ref="CD79:CD90" si="128">SUM(CE79:CH79)</f>
        <v>36.424910727999993</v>
      </c>
      <c r="CE79" s="65">
        <f t="shared" ref="CE79:CH82" si="129">BZ79</f>
        <v>0</v>
      </c>
      <c r="CF79" s="65">
        <f t="shared" si="129"/>
        <v>0</v>
      </c>
      <c r="CG79" s="65">
        <v>36.424910727999993</v>
      </c>
      <c r="CH79" s="65">
        <f t="shared" si="129"/>
        <v>0</v>
      </c>
      <c r="CI79" s="65">
        <f t="shared" ref="CI79:CI90" si="130">SUM(CJ79:CM79)</f>
        <v>39.000261420000001</v>
      </c>
      <c r="CJ79" s="65">
        <v>0</v>
      </c>
      <c r="CK79" s="65">
        <v>0</v>
      </c>
      <c r="CL79" s="65">
        <v>39.000261420000001</v>
      </c>
      <c r="CM79" s="65">
        <v>0</v>
      </c>
      <c r="CN79" s="65">
        <f t="shared" ref="CN79:CN90" si="131">SUM(CO79:CR79)</f>
        <v>39.000261420000001</v>
      </c>
      <c r="CO79" s="65">
        <f t="shared" ref="CO79:CR82" si="132">CJ79</f>
        <v>0</v>
      </c>
      <c r="CP79" s="65">
        <f t="shared" si="132"/>
        <v>0</v>
      </c>
      <c r="CQ79" s="65">
        <f t="shared" si="132"/>
        <v>39.000261420000001</v>
      </c>
      <c r="CR79" s="65">
        <f t="shared" si="132"/>
        <v>0</v>
      </c>
      <c r="CS79" s="65">
        <f t="shared" ref="CS79:DB90" si="133">SUM(AU79,BE79,BO79,BY79,CI79)</f>
        <v>179.29912331200001</v>
      </c>
      <c r="CT79" s="65">
        <f t="shared" si="133"/>
        <v>0</v>
      </c>
      <c r="CU79" s="65">
        <f t="shared" si="133"/>
        <v>0</v>
      </c>
      <c r="CV79" s="65">
        <f t="shared" si="133"/>
        <v>179.29912331200001</v>
      </c>
      <c r="CW79" s="65">
        <f t="shared" si="133"/>
        <v>0</v>
      </c>
      <c r="CX79" s="65">
        <f t="shared" si="133"/>
        <v>175.89851594200002</v>
      </c>
      <c r="CY79" s="65">
        <f t="shared" si="133"/>
        <v>0</v>
      </c>
      <c r="CZ79" s="65">
        <f t="shared" si="133"/>
        <v>0</v>
      </c>
      <c r="DA79" s="65">
        <f t="shared" si="133"/>
        <v>175.89851594200002</v>
      </c>
      <c r="DB79" s="65">
        <f t="shared" si="133"/>
        <v>0</v>
      </c>
      <c r="DC79" s="64" t="s">
        <v>118</v>
      </c>
      <c r="DD79" s="72">
        <f t="shared" si="80"/>
        <v>179.29912331200001</v>
      </c>
      <c r="DE79" s="60">
        <f t="shared" ref="DE79:DE80" si="134">SUM(AU79,BE79,BO79,CD79,CN79)</f>
        <v>178.37505390000001</v>
      </c>
    </row>
    <row r="80" spans="1:110" ht="78.75" x14ac:dyDescent="0.25">
      <c r="A80" s="62" t="s">
        <v>252</v>
      </c>
      <c r="B80" s="63" t="s">
        <v>256</v>
      </c>
      <c r="C80" s="64" t="s">
        <v>257</v>
      </c>
      <c r="D80" s="64" t="s">
        <v>171</v>
      </c>
      <c r="E80" s="64">
        <v>1</v>
      </c>
      <c r="F80" s="64">
        <v>0</v>
      </c>
      <c r="G80" s="64">
        <v>0</v>
      </c>
      <c r="H80" s="64">
        <v>4</v>
      </c>
      <c r="I80" s="64">
        <v>5</v>
      </c>
      <c r="J80" s="64">
        <v>6</v>
      </c>
      <c r="K80" s="64">
        <v>0</v>
      </c>
      <c r="L80" s="64">
        <v>0</v>
      </c>
      <c r="M80" s="64">
        <v>2</v>
      </c>
      <c r="N80" s="64" t="s">
        <v>179</v>
      </c>
      <c r="O80" s="64">
        <v>2020</v>
      </c>
      <c r="P80" s="64">
        <v>2024</v>
      </c>
      <c r="Q80" s="71">
        <f>P80</f>
        <v>2024</v>
      </c>
      <c r="R80" s="65" t="s">
        <v>258</v>
      </c>
      <c r="S80" s="65">
        <v>5.2416143710211518</v>
      </c>
      <c r="T80" s="65">
        <v>39.154859351528003</v>
      </c>
      <c r="U80" s="66">
        <v>43435</v>
      </c>
      <c r="V80" s="65"/>
      <c r="W80" s="65">
        <v>4.0444443397881003</v>
      </c>
      <c r="X80" s="65">
        <v>42.143110020592005</v>
      </c>
      <c r="Y80" s="66">
        <v>45261</v>
      </c>
      <c r="Z80" s="65">
        <v>0</v>
      </c>
      <c r="AA80" s="65">
        <v>0</v>
      </c>
      <c r="AB80" s="65">
        <f>42245/1000</f>
        <v>42.244999999999997</v>
      </c>
      <c r="AC80" s="65">
        <f>46242/1000</f>
        <v>46.241999999999997</v>
      </c>
      <c r="AD80" s="65">
        <v>111.628107187176</v>
      </c>
      <c r="AE80" s="65">
        <v>131.94786894734199</v>
      </c>
      <c r="AF80" s="65">
        <f t="shared" si="114"/>
        <v>39.154859351528003</v>
      </c>
      <c r="AG80" s="65">
        <f t="shared" si="115"/>
        <v>42.143110020591998</v>
      </c>
      <c r="AH80" s="65">
        <f>[1]I0427_1037000158513_03_0_69_!V80*1.2</f>
        <v>39.154859349528003</v>
      </c>
      <c r="AI80" s="65">
        <f t="shared" si="116"/>
        <v>5.0734962499999998</v>
      </c>
      <c r="AJ80" s="65">
        <f t="shared" si="117"/>
        <v>13.573838066592</v>
      </c>
      <c r="AK80" s="65">
        <f t="shared" si="118"/>
        <v>0</v>
      </c>
      <c r="AL80" s="65">
        <v>0</v>
      </c>
      <c r="AM80" s="65">
        <v>0</v>
      </c>
      <c r="AN80" s="65">
        <v>0</v>
      </c>
      <c r="AO80" s="65">
        <v>0</v>
      </c>
      <c r="AP80" s="65">
        <f t="shared" si="119"/>
        <v>0</v>
      </c>
      <c r="AQ80" s="65">
        <v>0</v>
      </c>
      <c r="AR80" s="65">
        <v>0</v>
      </c>
      <c r="AS80" s="65">
        <v>0</v>
      </c>
      <c r="AT80" s="65">
        <v>0</v>
      </c>
      <c r="AU80" s="65">
        <f t="shared" si="120"/>
        <v>13.393869441528</v>
      </c>
      <c r="AV80" s="65">
        <v>0</v>
      </c>
      <c r="AW80" s="65">
        <v>0</v>
      </c>
      <c r="AX80" s="65">
        <v>13.393869441528</v>
      </c>
      <c r="AY80" s="65">
        <v>0</v>
      </c>
      <c r="AZ80" s="65">
        <f t="shared" si="121"/>
        <v>8.1624067900000004</v>
      </c>
      <c r="BA80" s="65">
        <v>0</v>
      </c>
      <c r="BB80" s="65">
        <v>0</v>
      </c>
      <c r="BC80" s="65">
        <v>8.1624067900000004</v>
      </c>
      <c r="BD80" s="65">
        <v>0</v>
      </c>
      <c r="BE80" s="65">
        <f t="shared" si="122"/>
        <v>6.9104290600000002</v>
      </c>
      <c r="BF80" s="65">
        <v>0</v>
      </c>
      <c r="BG80" s="65">
        <v>0</v>
      </c>
      <c r="BH80" s="65">
        <v>6.9104290600000002</v>
      </c>
      <c r="BI80" s="65">
        <v>0</v>
      </c>
      <c r="BJ80" s="65">
        <f t="shared" si="123"/>
        <v>6.7832958119999995</v>
      </c>
      <c r="BK80" s="65">
        <v>0</v>
      </c>
      <c r="BL80" s="65">
        <v>0</v>
      </c>
      <c r="BM80" s="65">
        <v>6.7832958119999995</v>
      </c>
      <c r="BN80" s="65">
        <v>0</v>
      </c>
      <c r="BO80" s="65">
        <f t="shared" si="124"/>
        <v>6.474933</v>
      </c>
      <c r="BP80" s="65">
        <v>0</v>
      </c>
      <c r="BQ80" s="65">
        <v>0</v>
      </c>
      <c r="BR80" s="65">
        <v>6.474933</v>
      </c>
      <c r="BS80" s="65">
        <v>0</v>
      </c>
      <c r="BT80" s="65">
        <f t="shared" si="125"/>
        <v>6.2632846699999991</v>
      </c>
      <c r="BU80" s="65">
        <f t="shared" si="126"/>
        <v>0</v>
      </c>
      <c r="BV80" s="65">
        <f t="shared" si="126"/>
        <v>0</v>
      </c>
      <c r="BW80" s="65">
        <v>6.2632846699999991</v>
      </c>
      <c r="BX80" s="65">
        <f>BS80</f>
        <v>0</v>
      </c>
      <c r="BY80" s="65">
        <f t="shared" si="127"/>
        <v>7.3021316000000001</v>
      </c>
      <c r="BZ80" s="65">
        <v>0</v>
      </c>
      <c r="CA80" s="65">
        <v>0</v>
      </c>
      <c r="CB80" s="65">
        <v>7.3021316000000001</v>
      </c>
      <c r="CC80" s="65">
        <v>0</v>
      </c>
      <c r="CD80" s="65">
        <f t="shared" si="128"/>
        <v>7.3602846820000005</v>
      </c>
      <c r="CE80" s="65">
        <f t="shared" si="129"/>
        <v>0</v>
      </c>
      <c r="CF80" s="65">
        <f t="shared" si="129"/>
        <v>0</v>
      </c>
      <c r="CG80" s="65">
        <v>7.3602846820000005</v>
      </c>
      <c r="CH80" s="65">
        <f t="shared" si="129"/>
        <v>0</v>
      </c>
      <c r="CI80" s="65">
        <f t="shared" si="130"/>
        <v>5.0734962499999998</v>
      </c>
      <c r="CJ80" s="65">
        <v>0</v>
      </c>
      <c r="CK80" s="65">
        <v>0</v>
      </c>
      <c r="CL80" s="65">
        <v>5.0734962499999998</v>
      </c>
      <c r="CM80" s="65">
        <v>0</v>
      </c>
      <c r="CN80" s="65">
        <f t="shared" si="131"/>
        <v>13.573838066592</v>
      </c>
      <c r="CO80" s="65">
        <f t="shared" si="132"/>
        <v>0</v>
      </c>
      <c r="CP80" s="65">
        <f t="shared" si="132"/>
        <v>0</v>
      </c>
      <c r="CQ80" s="65">
        <v>13.573838066592</v>
      </c>
      <c r="CR80" s="65">
        <f t="shared" si="132"/>
        <v>0</v>
      </c>
      <c r="CS80" s="65">
        <f t="shared" si="133"/>
        <v>39.154859351528003</v>
      </c>
      <c r="CT80" s="65">
        <f t="shared" si="133"/>
        <v>0</v>
      </c>
      <c r="CU80" s="65">
        <f t="shared" si="133"/>
        <v>0</v>
      </c>
      <c r="CV80" s="65">
        <f t="shared" si="133"/>
        <v>39.154859351528003</v>
      </c>
      <c r="CW80" s="65">
        <f t="shared" si="133"/>
        <v>0</v>
      </c>
      <c r="CX80" s="65">
        <f t="shared" si="133"/>
        <v>42.143110020592005</v>
      </c>
      <c r="CY80" s="65">
        <f t="shared" si="133"/>
        <v>0</v>
      </c>
      <c r="CZ80" s="65">
        <f t="shared" si="133"/>
        <v>0</v>
      </c>
      <c r="DA80" s="65">
        <f t="shared" si="133"/>
        <v>42.143110020592005</v>
      </c>
      <c r="DB80" s="65">
        <f t="shared" si="133"/>
        <v>0</v>
      </c>
      <c r="DC80" s="64" t="s">
        <v>259</v>
      </c>
      <c r="DD80" s="72">
        <f t="shared" si="80"/>
        <v>39.154859351528003</v>
      </c>
      <c r="DE80" s="60">
        <f t="shared" si="134"/>
        <v>47.713354250120005</v>
      </c>
    </row>
    <row r="81" spans="1:110" ht="15.75" x14ac:dyDescent="0.25">
      <c r="A81" s="62" t="s">
        <v>252</v>
      </c>
      <c r="B81" s="63" t="s">
        <v>260</v>
      </c>
      <c r="C81" s="64" t="s">
        <v>261</v>
      </c>
      <c r="D81" s="64" t="s">
        <v>171</v>
      </c>
      <c r="E81" s="64">
        <v>0</v>
      </c>
      <c r="F81" s="64">
        <v>0</v>
      </c>
      <c r="G81" s="64">
        <v>0</v>
      </c>
      <c r="H81" s="64">
        <v>0</v>
      </c>
      <c r="I81" s="64">
        <v>0</v>
      </c>
      <c r="J81" s="64">
        <v>0</v>
      </c>
      <c r="K81" s="64">
        <v>0</v>
      </c>
      <c r="L81" s="64">
        <v>8</v>
      </c>
      <c r="M81" s="64">
        <v>15</v>
      </c>
      <c r="N81" s="64" t="s">
        <v>172</v>
      </c>
      <c r="O81" s="64">
        <v>2020</v>
      </c>
      <c r="P81" s="64">
        <v>2021</v>
      </c>
      <c r="Q81" s="71">
        <f>P81</f>
        <v>2021</v>
      </c>
      <c r="R81" s="65" t="s">
        <v>258</v>
      </c>
      <c r="S81" s="65">
        <v>1.3878565488621151</v>
      </c>
      <c r="T81" s="65">
        <v>10.36728842</v>
      </c>
      <c r="U81" s="66">
        <v>43435</v>
      </c>
      <c r="V81" s="65"/>
      <c r="W81" s="65">
        <v>1.3878565488621151</v>
      </c>
      <c r="X81" s="65">
        <v>10.36728842</v>
      </c>
      <c r="Y81" s="66">
        <v>43435</v>
      </c>
      <c r="Z81" s="65">
        <v>0</v>
      </c>
      <c r="AA81" s="65">
        <v>0</v>
      </c>
      <c r="AB81" s="65">
        <f>11974/1000</f>
        <v>11.974</v>
      </c>
      <c r="AC81" s="65">
        <f>12505/1000</f>
        <v>12.505000000000001</v>
      </c>
      <c r="AD81" s="65">
        <f t="shared" si="113"/>
        <v>11.974</v>
      </c>
      <c r="AE81" s="65">
        <f t="shared" si="113"/>
        <v>12.505000000000001</v>
      </c>
      <c r="AF81" s="65">
        <f t="shared" si="114"/>
        <v>10.36728842</v>
      </c>
      <c r="AG81" s="65">
        <f t="shared" si="115"/>
        <v>9.89174635</v>
      </c>
      <c r="AH81" s="65">
        <f>[1]I0427_1037000158513_03_0_69_!V81*1.2</f>
        <v>10.367288424</v>
      </c>
      <c r="AI81" s="65">
        <f t="shared" si="116"/>
        <v>0</v>
      </c>
      <c r="AJ81" s="65">
        <f t="shared" si="117"/>
        <v>0</v>
      </c>
      <c r="AK81" s="65">
        <f t="shared" si="118"/>
        <v>0</v>
      </c>
      <c r="AL81" s="65">
        <v>0</v>
      </c>
      <c r="AM81" s="65">
        <v>0</v>
      </c>
      <c r="AN81" s="65">
        <v>0</v>
      </c>
      <c r="AO81" s="65">
        <v>0</v>
      </c>
      <c r="AP81" s="65">
        <f t="shared" si="119"/>
        <v>0</v>
      </c>
      <c r="AQ81" s="65">
        <v>0</v>
      </c>
      <c r="AR81" s="65">
        <v>0</v>
      </c>
      <c r="AS81" s="65">
        <v>0</v>
      </c>
      <c r="AT81" s="65">
        <v>0</v>
      </c>
      <c r="AU81" s="65">
        <f t="shared" si="120"/>
        <v>5.0770992599999998</v>
      </c>
      <c r="AV81" s="65">
        <v>0</v>
      </c>
      <c r="AW81" s="65">
        <v>0</v>
      </c>
      <c r="AX81" s="65">
        <v>5.0770992599999998</v>
      </c>
      <c r="AY81" s="65">
        <v>0</v>
      </c>
      <c r="AZ81" s="65">
        <f t="shared" si="121"/>
        <v>5.01056933</v>
      </c>
      <c r="BA81" s="65">
        <v>0</v>
      </c>
      <c r="BB81" s="65">
        <v>0</v>
      </c>
      <c r="BC81" s="65">
        <v>5.01056933</v>
      </c>
      <c r="BD81" s="65">
        <v>0</v>
      </c>
      <c r="BE81" s="65">
        <f t="shared" si="122"/>
        <v>5.2901891599999997</v>
      </c>
      <c r="BF81" s="65">
        <v>0</v>
      </c>
      <c r="BG81" s="65">
        <v>0</v>
      </c>
      <c r="BH81" s="65">
        <v>5.2901891599999997</v>
      </c>
      <c r="BI81" s="65">
        <v>0</v>
      </c>
      <c r="BJ81" s="65">
        <f t="shared" si="123"/>
        <v>4.88117702</v>
      </c>
      <c r="BK81" s="65">
        <v>0</v>
      </c>
      <c r="BL81" s="65">
        <v>0</v>
      </c>
      <c r="BM81" s="65">
        <v>4.88117702</v>
      </c>
      <c r="BN81" s="65">
        <v>0</v>
      </c>
      <c r="BO81" s="65">
        <f t="shared" si="124"/>
        <v>0</v>
      </c>
      <c r="BP81" s="65">
        <v>0</v>
      </c>
      <c r="BQ81" s="65">
        <v>0</v>
      </c>
      <c r="BR81" s="65">
        <v>0</v>
      </c>
      <c r="BS81" s="65">
        <v>0</v>
      </c>
      <c r="BT81" s="65">
        <f t="shared" si="125"/>
        <v>0</v>
      </c>
      <c r="BU81" s="65">
        <f t="shared" si="126"/>
        <v>0</v>
      </c>
      <c r="BV81" s="65">
        <f t="shared" si="126"/>
        <v>0</v>
      </c>
      <c r="BW81" s="65">
        <f>[1]I0427_1037000158513_03_0_69_!AH81*1.2</f>
        <v>0</v>
      </c>
      <c r="BX81" s="65">
        <f>BS81</f>
        <v>0</v>
      </c>
      <c r="BY81" s="65">
        <f t="shared" si="127"/>
        <v>0</v>
      </c>
      <c r="BZ81" s="65">
        <v>0</v>
      </c>
      <c r="CA81" s="65">
        <v>0</v>
      </c>
      <c r="CB81" s="65">
        <v>0</v>
      </c>
      <c r="CC81" s="65">
        <v>0</v>
      </c>
      <c r="CD81" s="65">
        <f t="shared" si="128"/>
        <v>0</v>
      </c>
      <c r="CE81" s="65">
        <f t="shared" si="129"/>
        <v>0</v>
      </c>
      <c r="CF81" s="65">
        <f t="shared" si="129"/>
        <v>0</v>
      </c>
      <c r="CG81" s="65">
        <f t="shared" si="129"/>
        <v>0</v>
      </c>
      <c r="CH81" s="65">
        <f t="shared" si="129"/>
        <v>0</v>
      </c>
      <c r="CI81" s="65">
        <f t="shared" si="130"/>
        <v>0</v>
      </c>
      <c r="CJ81" s="65">
        <v>0</v>
      </c>
      <c r="CK81" s="65">
        <v>0</v>
      </c>
      <c r="CL81" s="65">
        <v>0</v>
      </c>
      <c r="CM81" s="65">
        <v>0</v>
      </c>
      <c r="CN81" s="65">
        <f t="shared" si="131"/>
        <v>0</v>
      </c>
      <c r="CO81" s="65">
        <f t="shared" si="132"/>
        <v>0</v>
      </c>
      <c r="CP81" s="65">
        <f t="shared" si="132"/>
        <v>0</v>
      </c>
      <c r="CQ81" s="65">
        <f t="shared" si="132"/>
        <v>0</v>
      </c>
      <c r="CR81" s="65">
        <f t="shared" si="132"/>
        <v>0</v>
      </c>
      <c r="CS81" s="65">
        <f t="shared" si="133"/>
        <v>10.36728842</v>
      </c>
      <c r="CT81" s="65">
        <f t="shared" si="133"/>
        <v>0</v>
      </c>
      <c r="CU81" s="65">
        <f t="shared" si="133"/>
        <v>0</v>
      </c>
      <c r="CV81" s="65">
        <f t="shared" si="133"/>
        <v>10.36728842</v>
      </c>
      <c r="CW81" s="65">
        <f t="shared" si="133"/>
        <v>0</v>
      </c>
      <c r="CX81" s="65">
        <f t="shared" si="133"/>
        <v>9.89174635</v>
      </c>
      <c r="CY81" s="65">
        <f t="shared" si="133"/>
        <v>0</v>
      </c>
      <c r="CZ81" s="65">
        <f t="shared" si="133"/>
        <v>0</v>
      </c>
      <c r="DA81" s="65">
        <f t="shared" si="133"/>
        <v>9.89174635</v>
      </c>
      <c r="DB81" s="65">
        <f t="shared" si="133"/>
        <v>0</v>
      </c>
      <c r="DC81" s="64" t="s">
        <v>118</v>
      </c>
      <c r="DD81" s="72">
        <f t="shared" si="80"/>
        <v>10.36728842</v>
      </c>
      <c r="DE81" s="60">
        <f t="shared" si="5"/>
        <v>10.36728842</v>
      </c>
    </row>
    <row r="82" spans="1:110" ht="38.25" x14ac:dyDescent="0.25">
      <c r="A82" s="62" t="s">
        <v>252</v>
      </c>
      <c r="B82" s="63" t="s">
        <v>262</v>
      </c>
      <c r="C82" s="64" t="s">
        <v>263</v>
      </c>
      <c r="D82" s="64" t="s">
        <v>171</v>
      </c>
      <c r="E82" s="64">
        <v>0</v>
      </c>
      <c r="F82" s="64">
        <v>2</v>
      </c>
      <c r="G82" s="64">
        <v>0</v>
      </c>
      <c r="H82" s="64">
        <v>0</v>
      </c>
      <c r="I82" s="64">
        <v>0</v>
      </c>
      <c r="J82" s="64">
        <v>0</v>
      </c>
      <c r="K82" s="64">
        <v>0</v>
      </c>
      <c r="L82" s="64">
        <v>0</v>
      </c>
      <c r="M82" s="64">
        <v>18</v>
      </c>
      <c r="N82" s="64" t="s">
        <v>172</v>
      </c>
      <c r="O82" s="64">
        <v>2020</v>
      </c>
      <c r="P82" s="64">
        <v>2024</v>
      </c>
      <c r="Q82" s="71" t="s">
        <v>228</v>
      </c>
      <c r="R82" s="65" t="s">
        <v>258</v>
      </c>
      <c r="S82" s="65">
        <v>6.092495593038822</v>
      </c>
      <c r="T82" s="65">
        <v>45.51094208</v>
      </c>
      <c r="U82" s="66">
        <v>43435</v>
      </c>
      <c r="V82" s="65"/>
      <c r="W82" s="65">
        <v>6.092495593038822</v>
      </c>
      <c r="X82" s="65">
        <v>45.51094208</v>
      </c>
      <c r="Y82" s="66">
        <v>43435</v>
      </c>
      <c r="Z82" s="65">
        <v>0</v>
      </c>
      <c r="AA82" s="65">
        <v>0</v>
      </c>
      <c r="AB82" s="65">
        <f>59448/1000</f>
        <v>59.448</v>
      </c>
      <c r="AC82" s="65">
        <f>66456/1000</f>
        <v>66.456000000000003</v>
      </c>
      <c r="AD82" s="65">
        <f t="shared" si="113"/>
        <v>59.448</v>
      </c>
      <c r="AE82" s="65">
        <f t="shared" si="113"/>
        <v>66.456000000000003</v>
      </c>
      <c r="AF82" s="65">
        <f t="shared" si="114"/>
        <v>45.51094208</v>
      </c>
      <c r="AG82" s="65">
        <f t="shared" si="115"/>
        <v>21.347431551999996</v>
      </c>
      <c r="AH82" s="65">
        <f>[1]I0427_1037000158513_03_0_69_!V82*1.2</f>
        <v>56.848221312</v>
      </c>
      <c r="AI82" s="65">
        <f t="shared" si="116"/>
        <v>12.36534485</v>
      </c>
      <c r="AJ82" s="65">
        <f t="shared" si="117"/>
        <v>0</v>
      </c>
      <c r="AK82" s="65">
        <f t="shared" si="118"/>
        <v>0</v>
      </c>
      <c r="AL82" s="65">
        <v>0</v>
      </c>
      <c r="AM82" s="65">
        <v>0</v>
      </c>
      <c r="AN82" s="65">
        <v>0</v>
      </c>
      <c r="AO82" s="65">
        <v>0</v>
      </c>
      <c r="AP82" s="65">
        <f t="shared" si="119"/>
        <v>0</v>
      </c>
      <c r="AQ82" s="65">
        <v>0</v>
      </c>
      <c r="AR82" s="65">
        <v>0</v>
      </c>
      <c r="AS82" s="65">
        <v>0</v>
      </c>
      <c r="AT82" s="65">
        <v>0</v>
      </c>
      <c r="AU82" s="65">
        <f t="shared" si="120"/>
        <v>10.43296226</v>
      </c>
      <c r="AV82" s="65">
        <v>0</v>
      </c>
      <c r="AW82" s="65">
        <v>0</v>
      </c>
      <c r="AX82" s="65">
        <v>10.43296226</v>
      </c>
      <c r="AY82" s="65">
        <v>0</v>
      </c>
      <c r="AZ82" s="65">
        <f t="shared" si="121"/>
        <v>9.7251199600000007</v>
      </c>
      <c r="BA82" s="65">
        <v>0</v>
      </c>
      <c r="BB82" s="65">
        <v>0</v>
      </c>
      <c r="BC82" s="65">
        <v>9.7251199600000007</v>
      </c>
      <c r="BD82" s="65">
        <v>0</v>
      </c>
      <c r="BE82" s="65">
        <f t="shared" si="122"/>
        <v>10.87084205</v>
      </c>
      <c r="BF82" s="65">
        <v>0</v>
      </c>
      <c r="BG82" s="65">
        <v>0</v>
      </c>
      <c r="BH82" s="65">
        <v>10.87084205</v>
      </c>
      <c r="BI82" s="65">
        <v>0</v>
      </c>
      <c r="BJ82" s="65">
        <f t="shared" si="123"/>
        <v>0</v>
      </c>
      <c r="BK82" s="65">
        <v>0</v>
      </c>
      <c r="BL82" s="65">
        <v>0</v>
      </c>
      <c r="BM82" s="65">
        <v>0</v>
      </c>
      <c r="BN82" s="65">
        <v>0</v>
      </c>
      <c r="BO82" s="65">
        <f t="shared" si="124"/>
        <v>0</v>
      </c>
      <c r="BP82" s="65">
        <v>0</v>
      </c>
      <c r="BQ82" s="65">
        <v>0</v>
      </c>
      <c r="BR82" s="65">
        <v>0</v>
      </c>
      <c r="BS82" s="65">
        <v>0</v>
      </c>
      <c r="BT82" s="65">
        <f t="shared" si="125"/>
        <v>0</v>
      </c>
      <c r="BU82" s="65">
        <f t="shared" si="126"/>
        <v>0</v>
      </c>
      <c r="BV82" s="65">
        <f t="shared" si="126"/>
        <v>0</v>
      </c>
      <c r="BW82" s="65">
        <f>[1]I0427_1037000158513_03_0_69_!AH82*1.2</f>
        <v>0</v>
      </c>
      <c r="BX82" s="65">
        <f>BS82</f>
        <v>0</v>
      </c>
      <c r="BY82" s="65">
        <f t="shared" si="127"/>
        <v>11.84179292</v>
      </c>
      <c r="BZ82" s="65">
        <v>0</v>
      </c>
      <c r="CA82" s="65">
        <v>0</v>
      </c>
      <c r="CB82" s="65">
        <v>11.84179292</v>
      </c>
      <c r="CC82" s="65">
        <v>0</v>
      </c>
      <c r="CD82" s="65">
        <f t="shared" si="128"/>
        <v>11.622311591999997</v>
      </c>
      <c r="CE82" s="65">
        <f t="shared" si="129"/>
        <v>0</v>
      </c>
      <c r="CF82" s="65">
        <f t="shared" si="129"/>
        <v>0</v>
      </c>
      <c r="CG82" s="65">
        <v>11.622311591999997</v>
      </c>
      <c r="CH82" s="65">
        <f t="shared" si="129"/>
        <v>0</v>
      </c>
      <c r="CI82" s="65">
        <f t="shared" si="130"/>
        <v>12.36534485</v>
      </c>
      <c r="CJ82" s="65">
        <v>0</v>
      </c>
      <c r="CK82" s="65">
        <v>0</v>
      </c>
      <c r="CL82" s="65">
        <v>12.36534485</v>
      </c>
      <c r="CM82" s="65">
        <v>0</v>
      </c>
      <c r="CN82" s="65">
        <f t="shared" si="131"/>
        <v>0</v>
      </c>
      <c r="CO82" s="65">
        <f t="shared" si="132"/>
        <v>0</v>
      </c>
      <c r="CP82" s="65">
        <f t="shared" si="132"/>
        <v>0</v>
      </c>
      <c r="CQ82" s="65">
        <f>[1]I0427_1037000158513_03_0_69_!AL82*1.2</f>
        <v>0</v>
      </c>
      <c r="CR82" s="65">
        <f t="shared" si="132"/>
        <v>0</v>
      </c>
      <c r="CS82" s="65">
        <f t="shared" si="133"/>
        <v>45.51094208</v>
      </c>
      <c r="CT82" s="65">
        <f t="shared" si="133"/>
        <v>0</v>
      </c>
      <c r="CU82" s="65">
        <f t="shared" si="133"/>
        <v>0</v>
      </c>
      <c r="CV82" s="65">
        <f t="shared" si="133"/>
        <v>45.51094208</v>
      </c>
      <c r="CW82" s="65">
        <f t="shared" si="133"/>
        <v>0</v>
      </c>
      <c r="CX82" s="65">
        <f t="shared" si="133"/>
        <v>21.347431551999996</v>
      </c>
      <c r="CY82" s="65">
        <f t="shared" si="133"/>
        <v>0</v>
      </c>
      <c r="CZ82" s="65">
        <f t="shared" si="133"/>
        <v>0</v>
      </c>
      <c r="DA82" s="65">
        <f t="shared" si="133"/>
        <v>21.347431551999996</v>
      </c>
      <c r="DB82" s="65">
        <f t="shared" si="133"/>
        <v>0</v>
      </c>
      <c r="DC82" s="64" t="s">
        <v>186</v>
      </c>
      <c r="DD82" s="72">
        <f t="shared" si="80"/>
        <v>45.51094208</v>
      </c>
      <c r="DE82" s="60">
        <f>SUM(AU82,BE82,BO82,CD82,CN82)</f>
        <v>32.926115901999999</v>
      </c>
      <c r="DF82" s="72">
        <f>SUM(AZ82,BJ82,BT82)</f>
        <v>9.7251199600000007</v>
      </c>
    </row>
    <row r="83" spans="1:110" ht="63" x14ac:dyDescent="0.25">
      <c r="A83" s="62" t="s">
        <v>252</v>
      </c>
      <c r="B83" s="63" t="s">
        <v>264</v>
      </c>
      <c r="C83" s="64" t="str">
        <f>CONCATENATE(D83,E83,F83,G83,H83,I83,J83,K83,L83,M83)</f>
        <v>J_1204060851</v>
      </c>
      <c r="D83" s="64" t="s">
        <v>171</v>
      </c>
      <c r="E83" s="64">
        <v>1</v>
      </c>
      <c r="F83" s="64">
        <v>2</v>
      </c>
      <c r="G83" s="64">
        <v>0</v>
      </c>
      <c r="H83" s="64">
        <v>4</v>
      </c>
      <c r="I83" s="64">
        <v>0</v>
      </c>
      <c r="J83" s="64">
        <v>6</v>
      </c>
      <c r="K83" s="64">
        <v>0</v>
      </c>
      <c r="L83" s="64">
        <v>8</v>
      </c>
      <c r="M83" s="64">
        <v>51</v>
      </c>
      <c r="N83" s="64" t="s">
        <v>179</v>
      </c>
      <c r="O83" s="64">
        <v>2022</v>
      </c>
      <c r="P83" s="64">
        <v>2022</v>
      </c>
      <c r="Q83" s="71" t="s">
        <v>265</v>
      </c>
      <c r="R83" s="65"/>
      <c r="S83" s="65">
        <v>3.1043858816599732</v>
      </c>
      <c r="T83" s="65">
        <v>23.189762536</v>
      </c>
      <c r="U83" s="66">
        <v>44835</v>
      </c>
      <c r="V83" s="65"/>
      <c r="W83" s="65">
        <v>3.1043858816599732</v>
      </c>
      <c r="X83" s="65">
        <v>23.189762536</v>
      </c>
      <c r="Y83" s="66">
        <v>44835</v>
      </c>
      <c r="Z83" s="65">
        <v>0</v>
      </c>
      <c r="AA83" s="65">
        <v>0</v>
      </c>
      <c r="AB83" s="65">
        <v>23.189762536</v>
      </c>
      <c r="AC83" s="65">
        <v>32.565620207952001</v>
      </c>
      <c r="AD83" s="65">
        <v>23.189762536</v>
      </c>
      <c r="AE83" s="65">
        <v>32.565620207952001</v>
      </c>
      <c r="AF83" s="65">
        <f t="shared" si="114"/>
        <v>23.189762536</v>
      </c>
      <c r="AG83" s="65">
        <f t="shared" si="115"/>
        <v>23.421643083999999</v>
      </c>
      <c r="AH83" s="65">
        <f>[1]I0427_1037000158513_03_0_69_!V83*1.2</f>
        <v>0</v>
      </c>
      <c r="AI83" s="65">
        <f t="shared" si="116"/>
        <v>0</v>
      </c>
      <c r="AJ83" s="65">
        <f t="shared" si="117"/>
        <v>0</v>
      </c>
      <c r="AK83" s="65">
        <f t="shared" si="118"/>
        <v>0</v>
      </c>
      <c r="AL83" s="65">
        <v>0</v>
      </c>
      <c r="AM83" s="65">
        <v>0</v>
      </c>
      <c r="AN83" s="65">
        <v>0</v>
      </c>
      <c r="AO83" s="65">
        <v>0</v>
      </c>
      <c r="AP83" s="65">
        <f t="shared" si="119"/>
        <v>0</v>
      </c>
      <c r="AQ83" s="65">
        <v>0</v>
      </c>
      <c r="AR83" s="65">
        <v>0</v>
      </c>
      <c r="AS83" s="65">
        <v>0</v>
      </c>
      <c r="AT83" s="65">
        <v>0</v>
      </c>
      <c r="AU83" s="65">
        <f t="shared" si="120"/>
        <v>0</v>
      </c>
      <c r="AV83" s="65">
        <v>0</v>
      </c>
      <c r="AW83" s="65">
        <v>0</v>
      </c>
      <c r="AX83" s="65">
        <v>0</v>
      </c>
      <c r="AY83" s="65">
        <v>0</v>
      </c>
      <c r="AZ83" s="65">
        <f t="shared" si="121"/>
        <v>0</v>
      </c>
      <c r="BA83" s="65">
        <v>0</v>
      </c>
      <c r="BB83" s="65">
        <v>0</v>
      </c>
      <c r="BC83" s="65">
        <v>0</v>
      </c>
      <c r="BD83" s="65">
        <v>0</v>
      </c>
      <c r="BE83" s="65">
        <f t="shared" si="122"/>
        <v>0</v>
      </c>
      <c r="BF83" s="65">
        <v>0</v>
      </c>
      <c r="BG83" s="65">
        <v>0</v>
      </c>
      <c r="BH83" s="65">
        <v>0</v>
      </c>
      <c r="BI83" s="65">
        <v>0</v>
      </c>
      <c r="BJ83" s="65">
        <f t="shared" si="123"/>
        <v>0</v>
      </c>
      <c r="BK83" s="65">
        <v>0</v>
      </c>
      <c r="BL83" s="65">
        <v>0</v>
      </c>
      <c r="BM83" s="65">
        <v>0</v>
      </c>
      <c r="BN83" s="65">
        <v>0</v>
      </c>
      <c r="BO83" s="65">
        <f t="shared" si="124"/>
        <v>23.189762536</v>
      </c>
      <c r="BP83" s="65">
        <v>0</v>
      </c>
      <c r="BQ83" s="65">
        <v>0</v>
      </c>
      <c r="BR83" s="65">
        <v>23.189762536</v>
      </c>
      <c r="BS83" s="65">
        <v>0</v>
      </c>
      <c r="BT83" s="65">
        <f t="shared" si="125"/>
        <v>23.421643083999999</v>
      </c>
      <c r="BU83" s="65">
        <v>0</v>
      </c>
      <c r="BV83" s="65">
        <v>0</v>
      </c>
      <c r="BW83" s="65">
        <v>23.421643083999999</v>
      </c>
      <c r="BX83" s="65">
        <v>0</v>
      </c>
      <c r="BY83" s="65">
        <f t="shared" si="127"/>
        <v>0</v>
      </c>
      <c r="BZ83" s="65">
        <v>0</v>
      </c>
      <c r="CA83" s="65">
        <v>0</v>
      </c>
      <c r="CB83" s="65">
        <v>0</v>
      </c>
      <c r="CC83" s="65">
        <v>0</v>
      </c>
      <c r="CD83" s="65">
        <f t="shared" si="128"/>
        <v>0</v>
      </c>
      <c r="CE83" s="65">
        <v>0</v>
      </c>
      <c r="CF83" s="65">
        <v>0</v>
      </c>
      <c r="CG83" s="65">
        <v>0</v>
      </c>
      <c r="CH83" s="65">
        <v>0</v>
      </c>
      <c r="CI83" s="65">
        <f t="shared" si="130"/>
        <v>0</v>
      </c>
      <c r="CJ83" s="65">
        <v>0</v>
      </c>
      <c r="CK83" s="65">
        <v>0</v>
      </c>
      <c r="CL83" s="65">
        <v>0</v>
      </c>
      <c r="CM83" s="65">
        <v>0</v>
      </c>
      <c r="CN83" s="65">
        <f t="shared" si="131"/>
        <v>0</v>
      </c>
      <c r="CO83" s="65">
        <v>0</v>
      </c>
      <c r="CP83" s="65">
        <v>0</v>
      </c>
      <c r="CQ83" s="65">
        <v>0</v>
      </c>
      <c r="CR83" s="65">
        <v>0</v>
      </c>
      <c r="CS83" s="65">
        <f t="shared" si="133"/>
        <v>23.189762536</v>
      </c>
      <c r="CT83" s="65">
        <f t="shared" si="133"/>
        <v>0</v>
      </c>
      <c r="CU83" s="65">
        <f t="shared" si="133"/>
        <v>0</v>
      </c>
      <c r="CV83" s="65">
        <f t="shared" si="133"/>
        <v>23.189762536</v>
      </c>
      <c r="CW83" s="65">
        <f t="shared" si="133"/>
        <v>0</v>
      </c>
      <c r="CX83" s="65">
        <f t="shared" si="133"/>
        <v>23.421643083999999</v>
      </c>
      <c r="CY83" s="65">
        <f t="shared" si="133"/>
        <v>0</v>
      </c>
      <c r="CZ83" s="65">
        <f t="shared" si="133"/>
        <v>0</v>
      </c>
      <c r="DA83" s="65">
        <f t="shared" si="133"/>
        <v>23.421643083999999</v>
      </c>
      <c r="DB83" s="65">
        <f t="shared" si="133"/>
        <v>0</v>
      </c>
      <c r="DC83" s="64" t="s">
        <v>118</v>
      </c>
      <c r="DD83" s="72">
        <f t="shared" si="80"/>
        <v>23.189762536</v>
      </c>
      <c r="DE83" s="60">
        <f t="shared" ref="DE83:DE107" si="135">SUM(AU83,BE83,BT83,CD83,CN83)</f>
        <v>23.421643083999999</v>
      </c>
      <c r="DF83" s="72"/>
    </row>
    <row r="84" spans="1:110" ht="47.25" x14ac:dyDescent="0.25">
      <c r="A84" s="62" t="s">
        <v>252</v>
      </c>
      <c r="B84" s="63" t="s">
        <v>266</v>
      </c>
      <c r="C84" s="64" t="str">
        <f>CONCATENATE(D84,E84,F84,G84,H84,I84,J84,K84,L84,M84)</f>
        <v>J_1204060052</v>
      </c>
      <c r="D84" s="64" t="s">
        <v>171</v>
      </c>
      <c r="E84" s="64">
        <v>1</v>
      </c>
      <c r="F84" s="64">
        <v>2</v>
      </c>
      <c r="G84" s="64">
        <v>0</v>
      </c>
      <c r="H84" s="64">
        <v>4</v>
      </c>
      <c r="I84" s="64">
        <v>0</v>
      </c>
      <c r="J84" s="64">
        <v>6</v>
      </c>
      <c r="K84" s="64">
        <v>0</v>
      </c>
      <c r="L84" s="64">
        <v>0</v>
      </c>
      <c r="M84" s="64">
        <v>52</v>
      </c>
      <c r="N84" s="64" t="s">
        <v>179</v>
      </c>
      <c r="O84" s="64">
        <v>2022</v>
      </c>
      <c r="P84" s="64">
        <v>2022</v>
      </c>
      <c r="Q84" s="71" t="s">
        <v>265</v>
      </c>
      <c r="R84" s="65"/>
      <c r="S84" s="65">
        <v>2.48299609103079</v>
      </c>
      <c r="T84" s="65">
        <v>18.547980800000001</v>
      </c>
      <c r="U84" s="66">
        <v>44835</v>
      </c>
      <c r="V84" s="65"/>
      <c r="W84" s="65">
        <v>2.48299609103079</v>
      </c>
      <c r="X84" s="65">
        <v>18.547980800000001</v>
      </c>
      <c r="Y84" s="66">
        <v>44835</v>
      </c>
      <c r="Z84" s="65">
        <v>0</v>
      </c>
      <c r="AA84" s="65">
        <v>0</v>
      </c>
      <c r="AB84" s="65">
        <v>18.547980800000001</v>
      </c>
      <c r="AC84" s="65">
        <v>42.074837646972099</v>
      </c>
      <c r="AD84" s="65">
        <v>18.547980800000001</v>
      </c>
      <c r="AE84" s="65">
        <v>42.074837646972099</v>
      </c>
      <c r="AF84" s="65">
        <f t="shared" si="114"/>
        <v>18.547980800000001</v>
      </c>
      <c r="AG84" s="65">
        <f t="shared" si="115"/>
        <v>18.558462771999995</v>
      </c>
      <c r="AH84" s="65">
        <f>[1]I0427_1037000158513_03_0_69_!V84*1.2</f>
        <v>0</v>
      </c>
      <c r="AI84" s="65">
        <f t="shared" si="116"/>
        <v>0</v>
      </c>
      <c r="AJ84" s="65">
        <f t="shared" si="117"/>
        <v>0</v>
      </c>
      <c r="AK84" s="65">
        <f t="shared" si="118"/>
        <v>0</v>
      </c>
      <c r="AL84" s="65">
        <v>0</v>
      </c>
      <c r="AM84" s="65">
        <v>0</v>
      </c>
      <c r="AN84" s="65">
        <v>0</v>
      </c>
      <c r="AO84" s="65">
        <v>0</v>
      </c>
      <c r="AP84" s="65">
        <f t="shared" si="119"/>
        <v>0</v>
      </c>
      <c r="AQ84" s="65">
        <v>0</v>
      </c>
      <c r="AR84" s="65">
        <v>0</v>
      </c>
      <c r="AS84" s="65">
        <v>0</v>
      </c>
      <c r="AT84" s="65">
        <v>0</v>
      </c>
      <c r="AU84" s="65">
        <f t="shared" si="120"/>
        <v>0</v>
      </c>
      <c r="AV84" s="65">
        <v>0</v>
      </c>
      <c r="AW84" s="65">
        <v>0</v>
      </c>
      <c r="AX84" s="65">
        <v>0</v>
      </c>
      <c r="AY84" s="65">
        <v>0</v>
      </c>
      <c r="AZ84" s="65">
        <f t="shared" si="121"/>
        <v>0</v>
      </c>
      <c r="BA84" s="65">
        <v>0</v>
      </c>
      <c r="BB84" s="65">
        <v>0</v>
      </c>
      <c r="BC84" s="65">
        <v>0</v>
      </c>
      <c r="BD84" s="65">
        <v>0</v>
      </c>
      <c r="BE84" s="65">
        <f t="shared" si="122"/>
        <v>0</v>
      </c>
      <c r="BF84" s="65">
        <v>0</v>
      </c>
      <c r="BG84" s="65">
        <v>0</v>
      </c>
      <c r="BH84" s="65">
        <v>0</v>
      </c>
      <c r="BI84" s="65">
        <v>0</v>
      </c>
      <c r="BJ84" s="65">
        <f t="shared" si="123"/>
        <v>0</v>
      </c>
      <c r="BK84" s="65">
        <v>0</v>
      </c>
      <c r="BL84" s="65">
        <v>0</v>
      </c>
      <c r="BM84" s="65">
        <v>0</v>
      </c>
      <c r="BN84" s="65">
        <v>0</v>
      </c>
      <c r="BO84" s="65">
        <f t="shared" si="124"/>
        <v>18.547980800000001</v>
      </c>
      <c r="BP84" s="65">
        <v>0</v>
      </c>
      <c r="BQ84" s="65">
        <v>0</v>
      </c>
      <c r="BR84" s="65">
        <v>18.547980800000001</v>
      </c>
      <c r="BS84" s="65">
        <v>0</v>
      </c>
      <c r="BT84" s="65">
        <f t="shared" si="125"/>
        <v>18.558462771999995</v>
      </c>
      <c r="BU84" s="65">
        <v>0</v>
      </c>
      <c r="BV84" s="65">
        <v>0</v>
      </c>
      <c r="BW84" s="65">
        <v>18.558462771999995</v>
      </c>
      <c r="BX84" s="65">
        <v>0</v>
      </c>
      <c r="BY84" s="65">
        <f t="shared" si="127"/>
        <v>0</v>
      </c>
      <c r="BZ84" s="65">
        <v>0</v>
      </c>
      <c r="CA84" s="65">
        <v>0</v>
      </c>
      <c r="CB84" s="65">
        <v>0</v>
      </c>
      <c r="CC84" s="65">
        <v>0</v>
      </c>
      <c r="CD84" s="65">
        <f t="shared" si="128"/>
        <v>0</v>
      </c>
      <c r="CE84" s="65">
        <v>0</v>
      </c>
      <c r="CF84" s="65">
        <v>0</v>
      </c>
      <c r="CG84" s="65">
        <v>0</v>
      </c>
      <c r="CH84" s="65">
        <v>0</v>
      </c>
      <c r="CI84" s="65">
        <f t="shared" si="130"/>
        <v>0</v>
      </c>
      <c r="CJ84" s="65">
        <v>0</v>
      </c>
      <c r="CK84" s="65">
        <v>0</v>
      </c>
      <c r="CL84" s="65">
        <v>0</v>
      </c>
      <c r="CM84" s="65">
        <v>0</v>
      </c>
      <c r="CN84" s="65">
        <f t="shared" si="131"/>
        <v>0</v>
      </c>
      <c r="CO84" s="65">
        <v>0</v>
      </c>
      <c r="CP84" s="65">
        <v>0</v>
      </c>
      <c r="CQ84" s="65">
        <v>0</v>
      </c>
      <c r="CR84" s="65">
        <v>0</v>
      </c>
      <c r="CS84" s="65">
        <f t="shared" si="133"/>
        <v>18.547980800000001</v>
      </c>
      <c r="CT84" s="65">
        <f t="shared" si="133"/>
        <v>0</v>
      </c>
      <c r="CU84" s="65">
        <f t="shared" si="133"/>
        <v>0</v>
      </c>
      <c r="CV84" s="65">
        <f t="shared" si="133"/>
        <v>18.547980800000001</v>
      </c>
      <c r="CW84" s="65">
        <f t="shared" si="133"/>
        <v>0</v>
      </c>
      <c r="CX84" s="65">
        <f t="shared" si="133"/>
        <v>18.558462771999995</v>
      </c>
      <c r="CY84" s="65">
        <f t="shared" si="133"/>
        <v>0</v>
      </c>
      <c r="CZ84" s="65">
        <f t="shared" si="133"/>
        <v>0</v>
      </c>
      <c r="DA84" s="65">
        <f t="shared" si="133"/>
        <v>18.558462771999995</v>
      </c>
      <c r="DB84" s="65">
        <f t="shared" si="133"/>
        <v>0</v>
      </c>
      <c r="DC84" s="64" t="s">
        <v>118</v>
      </c>
      <c r="DD84" s="72">
        <f t="shared" si="80"/>
        <v>18.547980800000001</v>
      </c>
      <c r="DE84" s="60">
        <f t="shared" si="135"/>
        <v>18.558462771999995</v>
      </c>
      <c r="DF84" s="72"/>
    </row>
    <row r="85" spans="1:110" ht="47.25" x14ac:dyDescent="0.25">
      <c r="A85" s="62" t="s">
        <v>252</v>
      </c>
      <c r="B85" s="63" t="s">
        <v>267</v>
      </c>
      <c r="C85" s="64" t="str">
        <f>CONCATENATE(D85,E85,F85,G85,H85,I85,J85,K85,L85,M85)</f>
        <v>J_0004500053</v>
      </c>
      <c r="D85" s="64" t="s">
        <v>171</v>
      </c>
      <c r="E85" s="64">
        <v>0</v>
      </c>
      <c r="F85" s="64">
        <v>0</v>
      </c>
      <c r="G85" s="64">
        <v>0</v>
      </c>
      <c r="H85" s="64">
        <v>4</v>
      </c>
      <c r="I85" s="64">
        <v>5</v>
      </c>
      <c r="J85" s="64">
        <v>0</v>
      </c>
      <c r="K85" s="64">
        <v>0</v>
      </c>
      <c r="L85" s="64">
        <v>0</v>
      </c>
      <c r="M85" s="64">
        <v>53</v>
      </c>
      <c r="N85" s="64" t="s">
        <v>179</v>
      </c>
      <c r="O85" s="64">
        <v>2022</v>
      </c>
      <c r="P85" s="64">
        <v>2022</v>
      </c>
      <c r="Q85" s="71" t="s">
        <v>265</v>
      </c>
      <c r="R85" s="65"/>
      <c r="S85" s="65">
        <v>0.35151895903614455</v>
      </c>
      <c r="T85" s="65">
        <v>2.6258466239999998</v>
      </c>
      <c r="U85" s="66">
        <v>44531</v>
      </c>
      <c r="V85" s="65"/>
      <c r="W85" s="65">
        <v>0.35151895903614455</v>
      </c>
      <c r="X85" s="65">
        <v>2.6258466239999998</v>
      </c>
      <c r="Y85" s="66">
        <v>44531</v>
      </c>
      <c r="Z85" s="65">
        <v>0</v>
      </c>
      <c r="AA85" s="65">
        <v>0</v>
      </c>
      <c r="AB85" s="65">
        <v>2.625846624492</v>
      </c>
      <c r="AC85" s="65">
        <v>8.4979901822908204</v>
      </c>
      <c r="AD85" s="65">
        <v>2.625846624492</v>
      </c>
      <c r="AE85" s="65">
        <v>8.4979901822908204</v>
      </c>
      <c r="AF85" s="65">
        <f t="shared" si="114"/>
        <v>2.6258466239999998</v>
      </c>
      <c r="AG85" s="65">
        <f t="shared" si="115"/>
        <v>2.5849452639999995</v>
      </c>
      <c r="AH85" s="65">
        <f>[1]I0427_1037000158513_03_0_69_!V85*1.2</f>
        <v>0</v>
      </c>
      <c r="AI85" s="65">
        <f t="shared" si="116"/>
        <v>0</v>
      </c>
      <c r="AJ85" s="65">
        <f t="shared" si="117"/>
        <v>0</v>
      </c>
      <c r="AK85" s="65">
        <f t="shared" si="118"/>
        <v>0</v>
      </c>
      <c r="AL85" s="65">
        <v>0</v>
      </c>
      <c r="AM85" s="65">
        <v>0</v>
      </c>
      <c r="AN85" s="65">
        <v>0</v>
      </c>
      <c r="AO85" s="65">
        <v>0</v>
      </c>
      <c r="AP85" s="65">
        <f t="shared" si="119"/>
        <v>0</v>
      </c>
      <c r="AQ85" s="65">
        <v>0</v>
      </c>
      <c r="AR85" s="65">
        <v>0</v>
      </c>
      <c r="AS85" s="65">
        <v>0</v>
      </c>
      <c r="AT85" s="65">
        <v>0</v>
      </c>
      <c r="AU85" s="65">
        <f t="shared" si="120"/>
        <v>0</v>
      </c>
      <c r="AV85" s="65">
        <v>0</v>
      </c>
      <c r="AW85" s="65">
        <v>0</v>
      </c>
      <c r="AX85" s="65">
        <v>0</v>
      </c>
      <c r="AY85" s="65">
        <v>0</v>
      </c>
      <c r="AZ85" s="65">
        <f t="shared" si="121"/>
        <v>0</v>
      </c>
      <c r="BA85" s="65">
        <v>0</v>
      </c>
      <c r="BB85" s="65">
        <v>0</v>
      </c>
      <c r="BC85" s="65">
        <v>0</v>
      </c>
      <c r="BD85" s="65">
        <v>0</v>
      </c>
      <c r="BE85" s="65">
        <f t="shared" si="122"/>
        <v>0</v>
      </c>
      <c r="BF85" s="65">
        <v>0</v>
      </c>
      <c r="BG85" s="65">
        <v>0</v>
      </c>
      <c r="BH85" s="65">
        <v>0</v>
      </c>
      <c r="BI85" s="65">
        <v>0</v>
      </c>
      <c r="BJ85" s="65">
        <f t="shared" si="123"/>
        <v>0</v>
      </c>
      <c r="BK85" s="65">
        <v>0</v>
      </c>
      <c r="BL85" s="65">
        <v>0</v>
      </c>
      <c r="BM85" s="65">
        <v>0</v>
      </c>
      <c r="BN85" s="65">
        <v>0</v>
      </c>
      <c r="BO85" s="65">
        <f t="shared" si="124"/>
        <v>2.6258466239999998</v>
      </c>
      <c r="BP85" s="65">
        <v>0</v>
      </c>
      <c r="BQ85" s="65">
        <v>0</v>
      </c>
      <c r="BR85" s="65">
        <v>2.6258466239999998</v>
      </c>
      <c r="BS85" s="65">
        <v>0</v>
      </c>
      <c r="BT85" s="65">
        <f t="shared" si="125"/>
        <v>2.5849452639999995</v>
      </c>
      <c r="BU85" s="65">
        <v>0</v>
      </c>
      <c r="BV85" s="65">
        <v>0</v>
      </c>
      <c r="BW85" s="65">
        <v>2.5849452639999995</v>
      </c>
      <c r="BX85" s="65">
        <v>0</v>
      </c>
      <c r="BY85" s="65">
        <f t="shared" si="127"/>
        <v>0</v>
      </c>
      <c r="BZ85" s="65">
        <v>0</v>
      </c>
      <c r="CA85" s="65">
        <v>0</v>
      </c>
      <c r="CB85" s="65">
        <v>0</v>
      </c>
      <c r="CC85" s="65">
        <v>0</v>
      </c>
      <c r="CD85" s="65">
        <f t="shared" si="128"/>
        <v>0</v>
      </c>
      <c r="CE85" s="65">
        <v>0</v>
      </c>
      <c r="CF85" s="65">
        <v>0</v>
      </c>
      <c r="CG85" s="65">
        <v>0</v>
      </c>
      <c r="CH85" s="65">
        <v>0</v>
      </c>
      <c r="CI85" s="65">
        <f t="shared" si="130"/>
        <v>0</v>
      </c>
      <c r="CJ85" s="65">
        <v>0</v>
      </c>
      <c r="CK85" s="65">
        <v>0</v>
      </c>
      <c r="CL85" s="65">
        <v>0</v>
      </c>
      <c r="CM85" s="65">
        <v>0</v>
      </c>
      <c r="CN85" s="65">
        <f t="shared" si="131"/>
        <v>0</v>
      </c>
      <c r="CO85" s="65">
        <v>0</v>
      </c>
      <c r="CP85" s="65">
        <v>0</v>
      </c>
      <c r="CQ85" s="65">
        <v>0</v>
      </c>
      <c r="CR85" s="65">
        <v>0</v>
      </c>
      <c r="CS85" s="65">
        <f t="shared" si="133"/>
        <v>2.6258466239999998</v>
      </c>
      <c r="CT85" s="65">
        <f t="shared" si="133"/>
        <v>0</v>
      </c>
      <c r="CU85" s="65">
        <f t="shared" si="133"/>
        <v>0</v>
      </c>
      <c r="CV85" s="65">
        <f t="shared" si="133"/>
        <v>2.6258466239999998</v>
      </c>
      <c r="CW85" s="65">
        <f t="shared" si="133"/>
        <v>0</v>
      </c>
      <c r="CX85" s="65">
        <f t="shared" si="133"/>
        <v>2.5849452639999995</v>
      </c>
      <c r="CY85" s="65">
        <f t="shared" si="133"/>
        <v>0</v>
      </c>
      <c r="CZ85" s="65">
        <f t="shared" si="133"/>
        <v>0</v>
      </c>
      <c r="DA85" s="65">
        <f t="shared" si="133"/>
        <v>2.5849452639999995</v>
      </c>
      <c r="DB85" s="65">
        <f t="shared" si="133"/>
        <v>0</v>
      </c>
      <c r="DC85" s="64" t="s">
        <v>118</v>
      </c>
      <c r="DD85" s="72">
        <f t="shared" si="80"/>
        <v>2.6258466239999998</v>
      </c>
      <c r="DE85" s="60">
        <f t="shared" si="135"/>
        <v>2.5849452639999995</v>
      </c>
      <c r="DF85" s="72"/>
    </row>
    <row r="86" spans="1:110" ht="31.5" x14ac:dyDescent="0.25">
      <c r="A86" s="62" t="s">
        <v>252</v>
      </c>
      <c r="B86" s="63" t="s">
        <v>268</v>
      </c>
      <c r="C86" s="64" t="str">
        <f>CONCATENATE(D86,E86,F86,G86,H86,I86,J86,K86,L86,M86)</f>
        <v>J_1004060054</v>
      </c>
      <c r="D86" s="64" t="s">
        <v>171</v>
      </c>
      <c r="E86" s="64">
        <v>1</v>
      </c>
      <c r="F86" s="64">
        <v>0</v>
      </c>
      <c r="G86" s="64">
        <v>0</v>
      </c>
      <c r="H86" s="64">
        <v>4</v>
      </c>
      <c r="I86" s="64">
        <v>0</v>
      </c>
      <c r="J86" s="64">
        <v>6</v>
      </c>
      <c r="K86" s="64">
        <v>0</v>
      </c>
      <c r="L86" s="64">
        <v>0</v>
      </c>
      <c r="M86" s="64">
        <v>54</v>
      </c>
      <c r="N86" s="64" t="s">
        <v>118</v>
      </c>
      <c r="O86" s="64" t="s">
        <v>118</v>
      </c>
      <c r="P86" s="64" t="s">
        <v>118</v>
      </c>
      <c r="Q86" s="64" t="s">
        <v>118</v>
      </c>
      <c r="R86" s="65"/>
      <c r="S86" s="65">
        <v>0</v>
      </c>
      <c r="T86" s="65">
        <v>0</v>
      </c>
      <c r="U86" s="66" t="s">
        <v>118</v>
      </c>
      <c r="V86" s="65"/>
      <c r="W86" s="65">
        <v>0</v>
      </c>
      <c r="X86" s="65">
        <v>0</v>
      </c>
      <c r="Y86" s="66" t="s">
        <v>118</v>
      </c>
      <c r="Z86" s="65">
        <v>0</v>
      </c>
      <c r="AA86" s="65">
        <v>0</v>
      </c>
      <c r="AB86" s="65">
        <v>0</v>
      </c>
      <c r="AC86" s="65">
        <v>0</v>
      </c>
      <c r="AD86" s="65">
        <v>0</v>
      </c>
      <c r="AE86" s="65">
        <v>0</v>
      </c>
      <c r="AF86" s="65">
        <f t="shared" si="114"/>
        <v>0</v>
      </c>
      <c r="AG86" s="65">
        <f t="shared" si="115"/>
        <v>0</v>
      </c>
      <c r="AH86" s="65">
        <f>[1]I0427_1037000158513_03_0_69_!V86*1.2</f>
        <v>0</v>
      </c>
      <c r="AI86" s="65">
        <f t="shared" si="116"/>
        <v>0</v>
      </c>
      <c r="AJ86" s="65">
        <f t="shared" si="117"/>
        <v>0</v>
      </c>
      <c r="AK86" s="65">
        <f t="shared" si="118"/>
        <v>0</v>
      </c>
      <c r="AL86" s="65">
        <v>0</v>
      </c>
      <c r="AM86" s="65">
        <v>0</v>
      </c>
      <c r="AN86" s="65">
        <v>0</v>
      </c>
      <c r="AO86" s="65">
        <v>0</v>
      </c>
      <c r="AP86" s="65">
        <f t="shared" si="119"/>
        <v>0</v>
      </c>
      <c r="AQ86" s="65">
        <v>0</v>
      </c>
      <c r="AR86" s="65">
        <v>0</v>
      </c>
      <c r="AS86" s="65">
        <v>0</v>
      </c>
      <c r="AT86" s="65">
        <v>0</v>
      </c>
      <c r="AU86" s="65">
        <f t="shared" si="120"/>
        <v>0</v>
      </c>
      <c r="AV86" s="65">
        <v>0</v>
      </c>
      <c r="AW86" s="65">
        <v>0</v>
      </c>
      <c r="AX86" s="65">
        <v>0</v>
      </c>
      <c r="AY86" s="65">
        <v>0</v>
      </c>
      <c r="AZ86" s="65">
        <f t="shared" si="121"/>
        <v>0</v>
      </c>
      <c r="BA86" s="65">
        <v>0</v>
      </c>
      <c r="BB86" s="65">
        <v>0</v>
      </c>
      <c r="BC86" s="65">
        <v>0</v>
      </c>
      <c r="BD86" s="65">
        <v>0</v>
      </c>
      <c r="BE86" s="65">
        <f t="shared" si="122"/>
        <v>0</v>
      </c>
      <c r="BF86" s="65">
        <v>0</v>
      </c>
      <c r="BG86" s="65">
        <v>0</v>
      </c>
      <c r="BH86" s="65">
        <v>0</v>
      </c>
      <c r="BI86" s="65">
        <v>0</v>
      </c>
      <c r="BJ86" s="65">
        <f t="shared" si="123"/>
        <v>0</v>
      </c>
      <c r="BK86" s="65">
        <v>0</v>
      </c>
      <c r="BL86" s="65">
        <v>0</v>
      </c>
      <c r="BM86" s="65">
        <v>0</v>
      </c>
      <c r="BN86" s="65">
        <v>0</v>
      </c>
      <c r="BO86" s="65">
        <f t="shared" si="124"/>
        <v>0</v>
      </c>
      <c r="BP86" s="65">
        <v>0</v>
      </c>
      <c r="BQ86" s="65">
        <v>0</v>
      </c>
      <c r="BR86" s="65">
        <v>0</v>
      </c>
      <c r="BS86" s="65">
        <v>0</v>
      </c>
      <c r="BT86" s="65">
        <f t="shared" si="125"/>
        <v>0</v>
      </c>
      <c r="BU86" s="65">
        <v>0</v>
      </c>
      <c r="BV86" s="65">
        <v>0</v>
      </c>
      <c r="BW86" s="65">
        <f>[1]I0427_1037000158513_03_0_69_!AH86*1.2</f>
        <v>0</v>
      </c>
      <c r="BX86" s="65">
        <v>0</v>
      </c>
      <c r="BY86" s="65">
        <f t="shared" si="127"/>
        <v>0</v>
      </c>
      <c r="BZ86" s="65">
        <v>0</v>
      </c>
      <c r="CA86" s="65">
        <v>0</v>
      </c>
      <c r="CB86" s="65">
        <v>0</v>
      </c>
      <c r="CC86" s="65">
        <v>0</v>
      </c>
      <c r="CD86" s="65">
        <f t="shared" si="128"/>
        <v>0</v>
      </c>
      <c r="CE86" s="65">
        <v>0</v>
      </c>
      <c r="CF86" s="65">
        <v>0</v>
      </c>
      <c r="CG86" s="65">
        <v>0</v>
      </c>
      <c r="CH86" s="65">
        <v>0</v>
      </c>
      <c r="CI86" s="65">
        <f t="shared" si="130"/>
        <v>0</v>
      </c>
      <c r="CJ86" s="65">
        <v>0</v>
      </c>
      <c r="CK86" s="65">
        <v>0</v>
      </c>
      <c r="CL86" s="65">
        <v>0</v>
      </c>
      <c r="CM86" s="65">
        <v>0</v>
      </c>
      <c r="CN86" s="65">
        <f t="shared" si="131"/>
        <v>0</v>
      </c>
      <c r="CO86" s="65">
        <v>0</v>
      </c>
      <c r="CP86" s="65">
        <v>0</v>
      </c>
      <c r="CQ86" s="65">
        <v>0</v>
      </c>
      <c r="CR86" s="65">
        <v>0</v>
      </c>
      <c r="CS86" s="65">
        <f t="shared" si="133"/>
        <v>0</v>
      </c>
      <c r="CT86" s="65">
        <f t="shared" si="133"/>
        <v>0</v>
      </c>
      <c r="CU86" s="65">
        <f t="shared" si="133"/>
        <v>0</v>
      </c>
      <c r="CV86" s="65">
        <f t="shared" si="133"/>
        <v>0</v>
      </c>
      <c r="CW86" s="65">
        <f t="shared" si="133"/>
        <v>0</v>
      </c>
      <c r="CX86" s="65">
        <f t="shared" si="133"/>
        <v>0</v>
      </c>
      <c r="CY86" s="65">
        <f t="shared" si="133"/>
        <v>0</v>
      </c>
      <c r="CZ86" s="65">
        <f t="shared" si="133"/>
        <v>0</v>
      </c>
      <c r="DA86" s="65">
        <f t="shared" si="133"/>
        <v>0</v>
      </c>
      <c r="DB86" s="65">
        <f t="shared" si="133"/>
        <v>0</v>
      </c>
      <c r="DC86" s="64" t="s">
        <v>118</v>
      </c>
      <c r="DD86" s="72">
        <f t="shared" si="80"/>
        <v>0</v>
      </c>
      <c r="DE86" s="60">
        <f t="shared" si="135"/>
        <v>0</v>
      </c>
      <c r="DF86" s="72"/>
    </row>
    <row r="87" spans="1:110" ht="47.25" customHeight="1" x14ac:dyDescent="0.25">
      <c r="A87" s="62" t="s">
        <v>252</v>
      </c>
      <c r="B87" s="63" t="s">
        <v>269</v>
      </c>
      <c r="C87" s="64" t="str">
        <f>CONCATENATE(D87,E87,F87,G87,H87,I87,J87,K87,L87,M87)</f>
        <v>J_0000000855</v>
      </c>
      <c r="D87" s="64" t="s">
        <v>171</v>
      </c>
      <c r="E87" s="64">
        <v>0</v>
      </c>
      <c r="F87" s="64">
        <v>0</v>
      </c>
      <c r="G87" s="64">
        <v>0</v>
      </c>
      <c r="H87" s="64">
        <v>0</v>
      </c>
      <c r="I87" s="64">
        <v>0</v>
      </c>
      <c r="J87" s="64">
        <v>0</v>
      </c>
      <c r="K87" s="64">
        <v>0</v>
      </c>
      <c r="L87" s="64">
        <v>8</v>
      </c>
      <c r="M87" s="64">
        <v>55</v>
      </c>
      <c r="N87" s="64" t="s">
        <v>179</v>
      </c>
      <c r="O87" s="64">
        <v>2022</v>
      </c>
      <c r="P87" s="64">
        <v>2022</v>
      </c>
      <c r="Q87" s="71" t="s">
        <v>265</v>
      </c>
      <c r="R87" s="65"/>
      <c r="S87" s="65">
        <v>0.84397158714859444</v>
      </c>
      <c r="T87" s="65">
        <v>6.3044677560000002</v>
      </c>
      <c r="U87" s="66">
        <v>44835</v>
      </c>
      <c r="V87" s="65"/>
      <c r="W87" s="65">
        <v>0.84397158714859444</v>
      </c>
      <c r="X87" s="65">
        <v>6.3044677560000002</v>
      </c>
      <c r="Y87" s="66">
        <v>44835</v>
      </c>
      <c r="Z87" s="65">
        <v>0</v>
      </c>
      <c r="AA87" s="65">
        <v>0</v>
      </c>
      <c r="AB87" s="65">
        <v>6.3044677560000002</v>
      </c>
      <c r="AC87" s="65">
        <v>11.3438092284331</v>
      </c>
      <c r="AD87" s="65">
        <v>6.3044677560000002</v>
      </c>
      <c r="AE87" s="65">
        <v>11.3438092284331</v>
      </c>
      <c r="AF87" s="65">
        <f t="shared" si="114"/>
        <v>6.3044677560000002</v>
      </c>
      <c r="AG87" s="65">
        <f t="shared" si="115"/>
        <v>6.2322654719999999</v>
      </c>
      <c r="AH87" s="65">
        <f>[1]I0427_1037000158513_03_0_69_!V87*1.2</f>
        <v>0</v>
      </c>
      <c r="AI87" s="65">
        <f t="shared" si="116"/>
        <v>0</v>
      </c>
      <c r="AJ87" s="65">
        <f t="shared" si="117"/>
        <v>0</v>
      </c>
      <c r="AK87" s="65">
        <f t="shared" si="118"/>
        <v>0</v>
      </c>
      <c r="AL87" s="65">
        <v>0</v>
      </c>
      <c r="AM87" s="65">
        <v>0</v>
      </c>
      <c r="AN87" s="65">
        <v>0</v>
      </c>
      <c r="AO87" s="65">
        <v>0</v>
      </c>
      <c r="AP87" s="65">
        <f t="shared" si="119"/>
        <v>0</v>
      </c>
      <c r="AQ87" s="65">
        <v>0</v>
      </c>
      <c r="AR87" s="65">
        <v>0</v>
      </c>
      <c r="AS87" s="65">
        <v>0</v>
      </c>
      <c r="AT87" s="65">
        <v>0</v>
      </c>
      <c r="AU87" s="65">
        <f t="shared" si="120"/>
        <v>0</v>
      </c>
      <c r="AV87" s="65">
        <v>0</v>
      </c>
      <c r="AW87" s="65">
        <v>0</v>
      </c>
      <c r="AX87" s="65">
        <v>0</v>
      </c>
      <c r="AY87" s="65">
        <v>0</v>
      </c>
      <c r="AZ87" s="65">
        <f t="shared" si="121"/>
        <v>0</v>
      </c>
      <c r="BA87" s="65">
        <v>0</v>
      </c>
      <c r="BB87" s="65">
        <v>0</v>
      </c>
      <c r="BC87" s="65">
        <v>0</v>
      </c>
      <c r="BD87" s="65">
        <v>0</v>
      </c>
      <c r="BE87" s="65">
        <f t="shared" si="122"/>
        <v>0</v>
      </c>
      <c r="BF87" s="65">
        <v>0</v>
      </c>
      <c r="BG87" s="65">
        <v>0</v>
      </c>
      <c r="BH87" s="65">
        <v>0</v>
      </c>
      <c r="BI87" s="65">
        <v>0</v>
      </c>
      <c r="BJ87" s="65">
        <f t="shared" si="123"/>
        <v>0</v>
      </c>
      <c r="BK87" s="65">
        <v>0</v>
      </c>
      <c r="BL87" s="65">
        <v>0</v>
      </c>
      <c r="BM87" s="65">
        <v>0</v>
      </c>
      <c r="BN87" s="65">
        <v>0</v>
      </c>
      <c r="BO87" s="65">
        <f t="shared" si="124"/>
        <v>6.3044677560000002</v>
      </c>
      <c r="BP87" s="65">
        <v>0</v>
      </c>
      <c r="BQ87" s="65">
        <v>0</v>
      </c>
      <c r="BR87" s="65">
        <v>6.3044677560000002</v>
      </c>
      <c r="BS87" s="65">
        <v>0</v>
      </c>
      <c r="BT87" s="65">
        <f t="shared" si="125"/>
        <v>6.2322654719999999</v>
      </c>
      <c r="BU87" s="65">
        <v>0</v>
      </c>
      <c r="BV87" s="65">
        <v>0</v>
      </c>
      <c r="BW87" s="65">
        <v>6.2322654719999999</v>
      </c>
      <c r="BX87" s="65">
        <v>0</v>
      </c>
      <c r="BY87" s="65">
        <f t="shared" si="127"/>
        <v>0</v>
      </c>
      <c r="BZ87" s="65">
        <v>0</v>
      </c>
      <c r="CA87" s="65">
        <v>0</v>
      </c>
      <c r="CB87" s="65">
        <v>0</v>
      </c>
      <c r="CC87" s="65">
        <v>0</v>
      </c>
      <c r="CD87" s="65">
        <f t="shared" si="128"/>
        <v>0</v>
      </c>
      <c r="CE87" s="65">
        <v>0</v>
      </c>
      <c r="CF87" s="65">
        <v>0</v>
      </c>
      <c r="CG87" s="65">
        <v>0</v>
      </c>
      <c r="CH87" s="65">
        <v>0</v>
      </c>
      <c r="CI87" s="65">
        <f t="shared" si="130"/>
        <v>0</v>
      </c>
      <c r="CJ87" s="65">
        <v>0</v>
      </c>
      <c r="CK87" s="65">
        <v>0</v>
      </c>
      <c r="CL87" s="65">
        <v>0</v>
      </c>
      <c r="CM87" s="65">
        <v>0</v>
      </c>
      <c r="CN87" s="65">
        <f t="shared" si="131"/>
        <v>0</v>
      </c>
      <c r="CO87" s="65">
        <v>0</v>
      </c>
      <c r="CP87" s="65">
        <v>0</v>
      </c>
      <c r="CQ87" s="65">
        <v>0</v>
      </c>
      <c r="CR87" s="65">
        <v>0</v>
      </c>
      <c r="CS87" s="65">
        <f t="shared" si="133"/>
        <v>6.3044677560000002</v>
      </c>
      <c r="CT87" s="65">
        <f t="shared" si="133"/>
        <v>0</v>
      </c>
      <c r="CU87" s="65">
        <f t="shared" si="133"/>
        <v>0</v>
      </c>
      <c r="CV87" s="65">
        <f t="shared" si="133"/>
        <v>6.3044677560000002</v>
      </c>
      <c r="CW87" s="65">
        <f t="shared" si="133"/>
        <v>0</v>
      </c>
      <c r="CX87" s="65">
        <f t="shared" si="133"/>
        <v>6.2322654719999999</v>
      </c>
      <c r="CY87" s="65">
        <f t="shared" si="133"/>
        <v>0</v>
      </c>
      <c r="CZ87" s="65">
        <f t="shared" si="133"/>
        <v>0</v>
      </c>
      <c r="DA87" s="65">
        <f t="shared" si="133"/>
        <v>6.2322654719999999</v>
      </c>
      <c r="DB87" s="65">
        <f t="shared" si="133"/>
        <v>0</v>
      </c>
      <c r="DC87" s="64" t="s">
        <v>118</v>
      </c>
      <c r="DD87" s="72">
        <f t="shared" si="80"/>
        <v>6.3044677560000002</v>
      </c>
      <c r="DE87" s="60">
        <f t="shared" si="135"/>
        <v>6.2322654719999999</v>
      </c>
      <c r="DF87" s="72"/>
    </row>
    <row r="88" spans="1:110" ht="47.25" customHeight="1" x14ac:dyDescent="0.25">
      <c r="A88" s="62" t="s">
        <v>252</v>
      </c>
      <c r="B88" s="63" t="s">
        <v>270</v>
      </c>
      <c r="C88" s="64" t="str">
        <f t="shared" ref="C88:C89" si="136">CONCATENATE(D88,E88,F88,G88,H88,I88,J88,K88,L88,M88)</f>
        <v>J_0004000061</v>
      </c>
      <c r="D88" s="64" t="s">
        <v>171</v>
      </c>
      <c r="E88" s="64">
        <v>0</v>
      </c>
      <c r="F88" s="64">
        <v>0</v>
      </c>
      <c r="G88" s="64">
        <v>0</v>
      </c>
      <c r="H88" s="64">
        <v>4</v>
      </c>
      <c r="I88" s="64">
        <v>0</v>
      </c>
      <c r="J88" s="64">
        <v>0</v>
      </c>
      <c r="K88" s="64">
        <v>0</v>
      </c>
      <c r="L88" s="64">
        <v>0</v>
      </c>
      <c r="M88" s="64">
        <v>61</v>
      </c>
      <c r="N88" s="64" t="s">
        <v>179</v>
      </c>
      <c r="O88" s="64">
        <v>2023</v>
      </c>
      <c r="P88" s="64">
        <v>2023</v>
      </c>
      <c r="Q88" s="71" t="s">
        <v>228</v>
      </c>
      <c r="R88" s="65"/>
      <c r="S88" s="65">
        <v>2.6685925768481931</v>
      </c>
      <c r="T88" s="65">
        <v>19.934386549056001</v>
      </c>
      <c r="U88" s="66" t="s">
        <v>118</v>
      </c>
      <c r="V88" s="65"/>
      <c r="W88" s="65">
        <v>2.6685925768481931</v>
      </c>
      <c r="X88" s="65">
        <f t="shared" ref="X88:X89" si="137">DE88</f>
        <v>19.872548183999996</v>
      </c>
      <c r="Y88" s="66">
        <v>44896</v>
      </c>
      <c r="Z88" s="65">
        <v>0</v>
      </c>
      <c r="AA88" s="65">
        <v>0</v>
      </c>
      <c r="AB88" s="65">
        <v>16.611988790880002</v>
      </c>
      <c r="AC88" s="65">
        <v>37.040194243395902</v>
      </c>
      <c r="AD88" s="65">
        <v>16.611988790880002</v>
      </c>
      <c r="AE88" s="65">
        <v>37.040194243395902</v>
      </c>
      <c r="AF88" s="65">
        <f t="shared" si="114"/>
        <v>19.934386549056001</v>
      </c>
      <c r="AG88" s="65">
        <f t="shared" si="115"/>
        <v>19.872548183999996</v>
      </c>
      <c r="AH88" s="65">
        <f>[1]I0427_1037000158513_03_0_69_!V88*1.2</f>
        <v>0</v>
      </c>
      <c r="AI88" s="65">
        <f t="shared" si="116"/>
        <v>0</v>
      </c>
      <c r="AJ88" s="65">
        <f t="shared" si="117"/>
        <v>0</v>
      </c>
      <c r="AK88" s="65">
        <f t="shared" si="118"/>
        <v>0</v>
      </c>
      <c r="AL88" s="65">
        <v>0</v>
      </c>
      <c r="AM88" s="65">
        <v>0</v>
      </c>
      <c r="AN88" s="65">
        <v>0</v>
      </c>
      <c r="AO88" s="65">
        <v>0</v>
      </c>
      <c r="AP88" s="65">
        <f t="shared" si="119"/>
        <v>0</v>
      </c>
      <c r="AQ88" s="65">
        <v>0</v>
      </c>
      <c r="AR88" s="65">
        <v>0</v>
      </c>
      <c r="AS88" s="65">
        <v>0</v>
      </c>
      <c r="AT88" s="65">
        <v>0</v>
      </c>
      <c r="AU88" s="65">
        <f t="shared" si="120"/>
        <v>0</v>
      </c>
      <c r="AV88" s="65">
        <v>0</v>
      </c>
      <c r="AW88" s="65">
        <v>0</v>
      </c>
      <c r="AX88" s="65">
        <v>0</v>
      </c>
      <c r="AY88" s="65">
        <v>0</v>
      </c>
      <c r="AZ88" s="65">
        <f t="shared" si="121"/>
        <v>0</v>
      </c>
      <c r="BA88" s="65">
        <v>0</v>
      </c>
      <c r="BB88" s="65">
        <v>0</v>
      </c>
      <c r="BC88" s="65">
        <v>0</v>
      </c>
      <c r="BD88" s="65">
        <v>0</v>
      </c>
      <c r="BE88" s="65">
        <f t="shared" si="122"/>
        <v>0</v>
      </c>
      <c r="BF88" s="65">
        <v>0</v>
      </c>
      <c r="BG88" s="65">
        <v>0</v>
      </c>
      <c r="BH88" s="65">
        <v>0</v>
      </c>
      <c r="BI88" s="65">
        <v>0</v>
      </c>
      <c r="BJ88" s="65">
        <f t="shared" si="123"/>
        <v>0</v>
      </c>
      <c r="BK88" s="65">
        <v>0</v>
      </c>
      <c r="BL88" s="65">
        <v>0</v>
      </c>
      <c r="BM88" s="65">
        <v>0</v>
      </c>
      <c r="BN88" s="65">
        <v>0</v>
      </c>
      <c r="BO88" s="65">
        <f t="shared" si="124"/>
        <v>0</v>
      </c>
      <c r="BP88" s="65">
        <v>0</v>
      </c>
      <c r="BQ88" s="65">
        <v>0</v>
      </c>
      <c r="BR88" s="65">
        <v>0</v>
      </c>
      <c r="BS88" s="65">
        <v>0</v>
      </c>
      <c r="BT88" s="65">
        <f t="shared" si="125"/>
        <v>0</v>
      </c>
      <c r="BU88" s="65">
        <v>0</v>
      </c>
      <c r="BV88" s="65">
        <v>0</v>
      </c>
      <c r="BW88" s="65">
        <v>0</v>
      </c>
      <c r="BX88" s="65">
        <v>0</v>
      </c>
      <c r="BY88" s="65">
        <f t="shared" si="127"/>
        <v>19.934386549056001</v>
      </c>
      <c r="BZ88" s="65">
        <v>0</v>
      </c>
      <c r="CA88" s="65">
        <v>0</v>
      </c>
      <c r="CB88" s="65">
        <v>19.934386549056001</v>
      </c>
      <c r="CC88" s="65">
        <v>0</v>
      </c>
      <c r="CD88" s="65">
        <f t="shared" si="128"/>
        <v>19.872548183999996</v>
      </c>
      <c r="CE88" s="65">
        <v>0</v>
      </c>
      <c r="CF88" s="65">
        <v>0</v>
      </c>
      <c r="CG88" s="65">
        <v>19.872548183999996</v>
      </c>
      <c r="CH88" s="65">
        <v>0</v>
      </c>
      <c r="CI88" s="65">
        <f t="shared" si="130"/>
        <v>0</v>
      </c>
      <c r="CJ88" s="65">
        <v>0</v>
      </c>
      <c r="CK88" s="65">
        <v>0</v>
      </c>
      <c r="CL88" s="65">
        <v>0</v>
      </c>
      <c r="CM88" s="65">
        <v>0</v>
      </c>
      <c r="CN88" s="65">
        <f t="shared" si="131"/>
        <v>0</v>
      </c>
      <c r="CO88" s="65">
        <v>0</v>
      </c>
      <c r="CP88" s="65">
        <v>0</v>
      </c>
      <c r="CQ88" s="65">
        <v>0</v>
      </c>
      <c r="CR88" s="65">
        <v>0</v>
      </c>
      <c r="CS88" s="65">
        <f t="shared" si="133"/>
        <v>19.934386549056001</v>
      </c>
      <c r="CT88" s="65">
        <f t="shared" si="133"/>
        <v>0</v>
      </c>
      <c r="CU88" s="65">
        <f t="shared" si="133"/>
        <v>0</v>
      </c>
      <c r="CV88" s="65">
        <f t="shared" si="133"/>
        <v>19.934386549056001</v>
      </c>
      <c r="CW88" s="65">
        <f t="shared" si="133"/>
        <v>0</v>
      </c>
      <c r="CX88" s="65">
        <f t="shared" si="133"/>
        <v>19.872548183999996</v>
      </c>
      <c r="CY88" s="65">
        <f t="shared" si="133"/>
        <v>0</v>
      </c>
      <c r="CZ88" s="65">
        <f t="shared" si="133"/>
        <v>0</v>
      </c>
      <c r="DA88" s="65">
        <f t="shared" si="133"/>
        <v>19.872548183999996</v>
      </c>
      <c r="DB88" s="65">
        <f t="shared" si="133"/>
        <v>0</v>
      </c>
      <c r="DC88" s="64" t="s">
        <v>118</v>
      </c>
      <c r="DD88" s="72">
        <f t="shared" si="80"/>
        <v>19.934386549056001</v>
      </c>
      <c r="DE88" s="60">
        <f t="shared" ref="DE88:DE89" si="138">SUM(AU88,BE88,BO88,CD88,CN88)</f>
        <v>19.872548183999996</v>
      </c>
      <c r="DF88" s="72">
        <f t="shared" ref="DF88:DF89" si="139">SUM(AZ88,BJ88,BT88)</f>
        <v>0</v>
      </c>
    </row>
    <row r="89" spans="1:110" ht="47.25" customHeight="1" x14ac:dyDescent="0.25">
      <c r="A89" s="62" t="s">
        <v>252</v>
      </c>
      <c r="B89" s="63" t="s">
        <v>271</v>
      </c>
      <c r="C89" s="64" t="str">
        <f t="shared" si="136"/>
        <v>J_0004500062</v>
      </c>
      <c r="D89" s="64" t="s">
        <v>171</v>
      </c>
      <c r="E89" s="64">
        <v>0</v>
      </c>
      <c r="F89" s="64">
        <v>0</v>
      </c>
      <c r="G89" s="64">
        <v>0</v>
      </c>
      <c r="H89" s="64">
        <v>4</v>
      </c>
      <c r="I89" s="64">
        <v>5</v>
      </c>
      <c r="J89" s="64">
        <v>0</v>
      </c>
      <c r="K89" s="64">
        <v>0</v>
      </c>
      <c r="L89" s="64">
        <v>0</v>
      </c>
      <c r="M89" s="64">
        <v>62</v>
      </c>
      <c r="N89" s="64" t="s">
        <v>179</v>
      </c>
      <c r="O89" s="64">
        <v>2023</v>
      </c>
      <c r="P89" s="64">
        <v>2023</v>
      </c>
      <c r="Q89" s="71" t="s">
        <v>228</v>
      </c>
      <c r="R89" s="65"/>
      <c r="S89" s="65">
        <v>0.58704580668915674</v>
      </c>
      <c r="T89" s="65">
        <v>4.3852321759680004</v>
      </c>
      <c r="U89" s="66" t="s">
        <v>118</v>
      </c>
      <c r="V89" s="65"/>
      <c r="W89" s="65">
        <v>0.58704580668915674</v>
      </c>
      <c r="X89" s="65">
        <f t="shared" si="137"/>
        <v>4.3650884460000006</v>
      </c>
      <c r="Y89" s="66">
        <v>44896</v>
      </c>
      <c r="Z89" s="65">
        <v>0</v>
      </c>
      <c r="AA89" s="65">
        <v>0</v>
      </c>
      <c r="AB89" s="65">
        <v>4.3852321759680004</v>
      </c>
      <c r="AC89" s="65">
        <v>7.4339491222260499</v>
      </c>
      <c r="AD89" s="65">
        <v>4.3852321759680004</v>
      </c>
      <c r="AE89" s="65">
        <v>7.4339491222260499</v>
      </c>
      <c r="AF89" s="65">
        <f t="shared" si="114"/>
        <v>4.3852321759680004</v>
      </c>
      <c r="AG89" s="65">
        <f t="shared" si="115"/>
        <v>4.3650884460000006</v>
      </c>
      <c r="AH89" s="65">
        <f>[1]I0427_1037000158513_03_0_69_!V89*1.2</f>
        <v>0</v>
      </c>
      <c r="AI89" s="65">
        <f t="shared" si="116"/>
        <v>0</v>
      </c>
      <c r="AJ89" s="65">
        <f t="shared" si="117"/>
        <v>0</v>
      </c>
      <c r="AK89" s="65">
        <f t="shared" si="118"/>
        <v>0</v>
      </c>
      <c r="AL89" s="65">
        <v>0</v>
      </c>
      <c r="AM89" s="65">
        <v>0</v>
      </c>
      <c r="AN89" s="65">
        <v>0</v>
      </c>
      <c r="AO89" s="65">
        <v>0</v>
      </c>
      <c r="AP89" s="65">
        <f t="shared" si="119"/>
        <v>0</v>
      </c>
      <c r="AQ89" s="65">
        <v>0</v>
      </c>
      <c r="AR89" s="65">
        <v>0</v>
      </c>
      <c r="AS89" s="65">
        <v>0</v>
      </c>
      <c r="AT89" s="65">
        <v>0</v>
      </c>
      <c r="AU89" s="65">
        <f t="shared" si="120"/>
        <v>0</v>
      </c>
      <c r="AV89" s="65">
        <v>0</v>
      </c>
      <c r="AW89" s="65">
        <v>0</v>
      </c>
      <c r="AX89" s="65">
        <v>0</v>
      </c>
      <c r="AY89" s="65">
        <v>0</v>
      </c>
      <c r="AZ89" s="65">
        <f t="shared" si="121"/>
        <v>0</v>
      </c>
      <c r="BA89" s="65">
        <v>0</v>
      </c>
      <c r="BB89" s="65">
        <v>0</v>
      </c>
      <c r="BC89" s="65">
        <v>0</v>
      </c>
      <c r="BD89" s="65">
        <v>0</v>
      </c>
      <c r="BE89" s="65">
        <f t="shared" si="122"/>
        <v>0</v>
      </c>
      <c r="BF89" s="65">
        <v>0</v>
      </c>
      <c r="BG89" s="65">
        <v>0</v>
      </c>
      <c r="BH89" s="65">
        <v>0</v>
      </c>
      <c r="BI89" s="65">
        <v>0</v>
      </c>
      <c r="BJ89" s="65">
        <f t="shared" si="123"/>
        <v>0</v>
      </c>
      <c r="BK89" s="65">
        <v>0</v>
      </c>
      <c r="BL89" s="65">
        <v>0</v>
      </c>
      <c r="BM89" s="65">
        <v>0</v>
      </c>
      <c r="BN89" s="65">
        <v>0</v>
      </c>
      <c r="BO89" s="65">
        <f t="shared" si="124"/>
        <v>0</v>
      </c>
      <c r="BP89" s="65">
        <v>0</v>
      </c>
      <c r="BQ89" s="65">
        <v>0</v>
      </c>
      <c r="BR89" s="65">
        <v>0</v>
      </c>
      <c r="BS89" s="65">
        <v>0</v>
      </c>
      <c r="BT89" s="65">
        <f t="shared" si="125"/>
        <v>0</v>
      </c>
      <c r="BU89" s="65">
        <v>0</v>
      </c>
      <c r="BV89" s="65">
        <v>0</v>
      </c>
      <c r="BW89" s="65">
        <v>0</v>
      </c>
      <c r="BX89" s="65">
        <v>0</v>
      </c>
      <c r="BY89" s="65">
        <f t="shared" si="127"/>
        <v>4.3852321759680004</v>
      </c>
      <c r="BZ89" s="65">
        <v>0</v>
      </c>
      <c r="CA89" s="65">
        <v>0</v>
      </c>
      <c r="CB89" s="65">
        <v>4.3852321759680004</v>
      </c>
      <c r="CC89" s="65">
        <v>0</v>
      </c>
      <c r="CD89" s="65">
        <f t="shared" si="128"/>
        <v>4.3650884460000006</v>
      </c>
      <c r="CE89" s="65">
        <v>0</v>
      </c>
      <c r="CF89" s="65">
        <v>0</v>
      </c>
      <c r="CG89" s="65">
        <v>4.3650884460000006</v>
      </c>
      <c r="CH89" s="65">
        <v>0</v>
      </c>
      <c r="CI89" s="65">
        <f t="shared" si="130"/>
        <v>0</v>
      </c>
      <c r="CJ89" s="65">
        <v>0</v>
      </c>
      <c r="CK89" s="65">
        <v>0</v>
      </c>
      <c r="CL89" s="65">
        <v>0</v>
      </c>
      <c r="CM89" s="65">
        <v>0</v>
      </c>
      <c r="CN89" s="65">
        <f t="shared" si="131"/>
        <v>0</v>
      </c>
      <c r="CO89" s="65">
        <v>0</v>
      </c>
      <c r="CP89" s="65">
        <v>0</v>
      </c>
      <c r="CQ89" s="65">
        <v>0</v>
      </c>
      <c r="CR89" s="65">
        <v>0</v>
      </c>
      <c r="CS89" s="65">
        <f t="shared" si="133"/>
        <v>4.3852321759680004</v>
      </c>
      <c r="CT89" s="65">
        <f t="shared" si="133"/>
        <v>0</v>
      </c>
      <c r="CU89" s="65">
        <f t="shared" si="133"/>
        <v>0</v>
      </c>
      <c r="CV89" s="65">
        <f t="shared" si="133"/>
        <v>4.3852321759680004</v>
      </c>
      <c r="CW89" s="65">
        <f t="shared" si="133"/>
        <v>0</v>
      </c>
      <c r="CX89" s="65">
        <f t="shared" si="133"/>
        <v>4.3650884460000006</v>
      </c>
      <c r="CY89" s="65">
        <f t="shared" si="133"/>
        <v>0</v>
      </c>
      <c r="CZ89" s="65">
        <f t="shared" si="133"/>
        <v>0</v>
      </c>
      <c r="DA89" s="65">
        <f t="shared" si="133"/>
        <v>4.3650884460000006</v>
      </c>
      <c r="DB89" s="65">
        <f t="shared" si="133"/>
        <v>0</v>
      </c>
      <c r="DC89" s="64" t="s">
        <v>118</v>
      </c>
      <c r="DD89" s="72">
        <f t="shared" si="80"/>
        <v>4.3852321759680004</v>
      </c>
      <c r="DE89" s="60">
        <f t="shared" si="138"/>
        <v>4.3650884460000006</v>
      </c>
      <c r="DF89" s="72">
        <f t="shared" si="139"/>
        <v>0</v>
      </c>
    </row>
    <row r="90" spans="1:110" s="27" customFormat="1" ht="47.25" x14ac:dyDescent="0.25">
      <c r="A90" s="62" t="s">
        <v>272</v>
      </c>
      <c r="B90" s="63" t="s">
        <v>273</v>
      </c>
      <c r="C90" s="64" t="s">
        <v>117</v>
      </c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 t="s">
        <v>118</v>
      </c>
      <c r="O90" s="64" t="s">
        <v>118</v>
      </c>
      <c r="P90" s="64" t="s">
        <v>118</v>
      </c>
      <c r="Q90" s="65" t="s">
        <v>118</v>
      </c>
      <c r="R90" s="65"/>
      <c r="S90" s="65">
        <v>0</v>
      </c>
      <c r="T90" s="65">
        <v>0</v>
      </c>
      <c r="U90" s="66" t="s">
        <v>118</v>
      </c>
      <c r="V90" s="65"/>
      <c r="W90" s="65">
        <v>0</v>
      </c>
      <c r="X90" s="65">
        <v>0</v>
      </c>
      <c r="Y90" s="65" t="s">
        <v>118</v>
      </c>
      <c r="Z90" s="65">
        <v>0</v>
      </c>
      <c r="AA90" s="65">
        <v>0</v>
      </c>
      <c r="AB90" s="65" t="s">
        <v>118</v>
      </c>
      <c r="AC90" s="65" t="s">
        <v>118</v>
      </c>
      <c r="AD90" s="65" t="s">
        <v>118</v>
      </c>
      <c r="AE90" s="65" t="s">
        <v>118</v>
      </c>
      <c r="AF90" s="65" t="s">
        <v>118</v>
      </c>
      <c r="AG90" s="65">
        <f t="shared" ref="AG90" si="140">SUM(AA90,AJ90,AP90,AZ90,BJ90)</f>
        <v>0</v>
      </c>
      <c r="AH90" s="65">
        <f t="shared" ref="AH90" si="141">SUM(AK90,AU90,BE90,BO90,BY90,CI90)</f>
        <v>0</v>
      </c>
      <c r="AI90" s="65">
        <f>SUM(BO90,BY90,CI90)</f>
        <v>0</v>
      </c>
      <c r="AJ90" s="65">
        <f>SUM(BT90,CD90,CN90)</f>
        <v>0</v>
      </c>
      <c r="AK90" s="65">
        <f t="shared" si="118"/>
        <v>0</v>
      </c>
      <c r="AL90" s="65">
        <v>0</v>
      </c>
      <c r="AM90" s="65">
        <v>0</v>
      </c>
      <c r="AN90" s="65">
        <v>0</v>
      </c>
      <c r="AO90" s="65">
        <v>0</v>
      </c>
      <c r="AP90" s="65">
        <f t="shared" si="119"/>
        <v>0</v>
      </c>
      <c r="AQ90" s="65">
        <v>0</v>
      </c>
      <c r="AR90" s="65">
        <v>0</v>
      </c>
      <c r="AS90" s="65">
        <v>0</v>
      </c>
      <c r="AT90" s="65">
        <v>0</v>
      </c>
      <c r="AU90" s="65">
        <f t="shared" si="120"/>
        <v>0</v>
      </c>
      <c r="AV90" s="65">
        <v>0</v>
      </c>
      <c r="AW90" s="65">
        <v>0</v>
      </c>
      <c r="AX90" s="65">
        <v>0</v>
      </c>
      <c r="AY90" s="65">
        <v>0</v>
      </c>
      <c r="AZ90" s="65">
        <f t="shared" si="121"/>
        <v>0</v>
      </c>
      <c r="BA90" s="65">
        <v>0</v>
      </c>
      <c r="BB90" s="65">
        <v>0</v>
      </c>
      <c r="BC90" s="65">
        <v>0</v>
      </c>
      <c r="BD90" s="65">
        <v>0</v>
      </c>
      <c r="BE90" s="65">
        <f t="shared" si="122"/>
        <v>0</v>
      </c>
      <c r="BF90" s="65">
        <v>0</v>
      </c>
      <c r="BG90" s="65">
        <v>0</v>
      </c>
      <c r="BH90" s="65">
        <v>0</v>
      </c>
      <c r="BI90" s="65">
        <v>0</v>
      </c>
      <c r="BJ90" s="65">
        <f t="shared" si="123"/>
        <v>0</v>
      </c>
      <c r="BK90" s="65">
        <v>0</v>
      </c>
      <c r="BL90" s="65">
        <v>0</v>
      </c>
      <c r="BM90" s="65">
        <v>0</v>
      </c>
      <c r="BN90" s="65">
        <v>0</v>
      </c>
      <c r="BO90" s="65">
        <f t="shared" si="124"/>
        <v>0</v>
      </c>
      <c r="BP90" s="65">
        <v>0</v>
      </c>
      <c r="BQ90" s="65">
        <v>0</v>
      </c>
      <c r="BR90" s="65">
        <v>0</v>
      </c>
      <c r="BS90" s="65">
        <v>0</v>
      </c>
      <c r="BT90" s="65">
        <f t="shared" si="125"/>
        <v>0</v>
      </c>
      <c r="BU90" s="65">
        <v>0</v>
      </c>
      <c r="BV90" s="65">
        <v>0</v>
      </c>
      <c r="BW90" s="65">
        <v>0</v>
      </c>
      <c r="BX90" s="65">
        <v>0</v>
      </c>
      <c r="BY90" s="65">
        <f t="shared" si="127"/>
        <v>0</v>
      </c>
      <c r="BZ90" s="65">
        <v>0</v>
      </c>
      <c r="CA90" s="65">
        <v>0</v>
      </c>
      <c r="CB90" s="65">
        <v>0</v>
      </c>
      <c r="CC90" s="65">
        <v>0</v>
      </c>
      <c r="CD90" s="65">
        <f t="shared" si="128"/>
        <v>0</v>
      </c>
      <c r="CE90" s="65">
        <v>0</v>
      </c>
      <c r="CF90" s="65">
        <v>0</v>
      </c>
      <c r="CG90" s="65">
        <v>0</v>
      </c>
      <c r="CH90" s="65">
        <v>0</v>
      </c>
      <c r="CI90" s="65">
        <f t="shared" si="130"/>
        <v>0</v>
      </c>
      <c r="CJ90" s="65">
        <v>0</v>
      </c>
      <c r="CK90" s="65">
        <v>0</v>
      </c>
      <c r="CL90" s="65">
        <v>0</v>
      </c>
      <c r="CM90" s="65">
        <v>0</v>
      </c>
      <c r="CN90" s="65">
        <f t="shared" si="131"/>
        <v>0</v>
      </c>
      <c r="CO90" s="65">
        <v>0</v>
      </c>
      <c r="CP90" s="65">
        <v>0</v>
      </c>
      <c r="CQ90" s="65">
        <v>0</v>
      </c>
      <c r="CR90" s="65">
        <v>0</v>
      </c>
      <c r="CS90" s="65">
        <f t="shared" si="133"/>
        <v>0</v>
      </c>
      <c r="CT90" s="65">
        <f t="shared" si="133"/>
        <v>0</v>
      </c>
      <c r="CU90" s="65">
        <f t="shared" si="133"/>
        <v>0</v>
      </c>
      <c r="CV90" s="65">
        <f t="shared" si="133"/>
        <v>0</v>
      </c>
      <c r="CW90" s="65">
        <f t="shared" si="133"/>
        <v>0</v>
      </c>
      <c r="CX90" s="65">
        <f t="shared" si="133"/>
        <v>0</v>
      </c>
      <c r="CY90" s="65">
        <f t="shared" si="133"/>
        <v>0</v>
      </c>
      <c r="CZ90" s="65">
        <f t="shared" si="133"/>
        <v>0</v>
      </c>
      <c r="DA90" s="65">
        <f t="shared" si="133"/>
        <v>0</v>
      </c>
      <c r="DB90" s="65">
        <f t="shared" si="133"/>
        <v>0</v>
      </c>
      <c r="DC90" s="64" t="s">
        <v>118</v>
      </c>
      <c r="DD90" s="67">
        <f t="shared" si="80"/>
        <v>0</v>
      </c>
      <c r="DE90" s="60">
        <f t="shared" si="135"/>
        <v>0</v>
      </c>
    </row>
    <row r="91" spans="1:110" s="27" customFormat="1" ht="31.5" x14ac:dyDescent="0.25">
      <c r="A91" s="62" t="s">
        <v>274</v>
      </c>
      <c r="B91" s="63" t="s">
        <v>275</v>
      </c>
      <c r="C91" s="64" t="s">
        <v>117</v>
      </c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 t="s">
        <v>118</v>
      </c>
      <c r="O91" s="64" t="s">
        <v>118</v>
      </c>
      <c r="P91" s="64" t="s">
        <v>118</v>
      </c>
      <c r="Q91" s="65" t="s">
        <v>118</v>
      </c>
      <c r="R91" s="65"/>
      <c r="S91" s="65">
        <f>SUM(S92:S115)</f>
        <v>34.269223981480202</v>
      </c>
      <c r="T91" s="65">
        <f>SUM(T92:T115)</f>
        <v>255.99110314165719</v>
      </c>
      <c r="U91" s="66" t="s">
        <v>118</v>
      </c>
      <c r="V91" s="65">
        <f>SUM(V92:V115)</f>
        <v>0</v>
      </c>
      <c r="W91" s="65">
        <f>SUM(W92:W115)</f>
        <v>39.464880837886795</v>
      </c>
      <c r="X91" s="65">
        <f>SUM(X92:X115)</f>
        <v>359.52901529367188</v>
      </c>
      <c r="Y91" s="65" t="s">
        <v>118</v>
      </c>
      <c r="Z91" s="65">
        <f t="shared" ref="Z91:CK91" si="142">SUM(Z92:Z115)</f>
        <v>0</v>
      </c>
      <c r="AA91" s="65">
        <f t="shared" si="142"/>
        <v>0</v>
      </c>
      <c r="AB91" s="65">
        <f t="shared" si="142"/>
        <v>0</v>
      </c>
      <c r="AC91" s="65">
        <f t="shared" si="142"/>
        <v>0</v>
      </c>
      <c r="AD91" s="65">
        <f t="shared" si="142"/>
        <v>0</v>
      </c>
      <c r="AE91" s="65">
        <f t="shared" si="142"/>
        <v>0</v>
      </c>
      <c r="AF91" s="65">
        <f t="shared" si="142"/>
        <v>255.99110313765718</v>
      </c>
      <c r="AG91" s="65">
        <f t="shared" si="142"/>
        <v>365.27602360967194</v>
      </c>
      <c r="AH91" s="65">
        <f t="shared" si="142"/>
        <v>111.54575228400003</v>
      </c>
      <c r="AI91" s="65">
        <f t="shared" si="142"/>
        <v>16.69546274</v>
      </c>
      <c r="AJ91" s="65">
        <f t="shared" si="142"/>
        <v>129.214358119672</v>
      </c>
      <c r="AK91" s="65">
        <f t="shared" si="142"/>
        <v>0</v>
      </c>
      <c r="AL91" s="65">
        <f t="shared" si="142"/>
        <v>0</v>
      </c>
      <c r="AM91" s="65">
        <f t="shared" si="142"/>
        <v>0</v>
      </c>
      <c r="AN91" s="65">
        <f t="shared" si="142"/>
        <v>0</v>
      </c>
      <c r="AO91" s="65">
        <f t="shared" si="142"/>
        <v>0</v>
      </c>
      <c r="AP91" s="65">
        <f t="shared" si="142"/>
        <v>0</v>
      </c>
      <c r="AQ91" s="65">
        <f t="shared" si="142"/>
        <v>0</v>
      </c>
      <c r="AR91" s="65">
        <f t="shared" si="142"/>
        <v>0</v>
      </c>
      <c r="AS91" s="65">
        <f t="shared" si="142"/>
        <v>0</v>
      </c>
      <c r="AT91" s="65">
        <f t="shared" si="142"/>
        <v>0</v>
      </c>
      <c r="AU91" s="65">
        <f t="shared" si="142"/>
        <v>42.06527672</v>
      </c>
      <c r="AV91" s="65">
        <f t="shared" si="142"/>
        <v>0</v>
      </c>
      <c r="AW91" s="65">
        <f t="shared" si="142"/>
        <v>0</v>
      </c>
      <c r="AX91" s="65">
        <f t="shared" si="142"/>
        <v>42.06527672</v>
      </c>
      <c r="AY91" s="65">
        <f t="shared" si="142"/>
        <v>0</v>
      </c>
      <c r="AZ91" s="65">
        <f t="shared" si="142"/>
        <v>40.775915130000001</v>
      </c>
      <c r="BA91" s="65">
        <f t="shared" si="142"/>
        <v>0</v>
      </c>
      <c r="BB91" s="65">
        <f t="shared" si="142"/>
        <v>0</v>
      </c>
      <c r="BC91" s="65">
        <f t="shared" si="142"/>
        <v>40.775915130000001</v>
      </c>
      <c r="BD91" s="65">
        <f t="shared" si="142"/>
        <v>0</v>
      </c>
      <c r="BE91" s="65">
        <f t="shared" si="142"/>
        <v>16.370580279999999</v>
      </c>
      <c r="BF91" s="65">
        <f t="shared" si="142"/>
        <v>0</v>
      </c>
      <c r="BG91" s="65">
        <f t="shared" si="142"/>
        <v>0</v>
      </c>
      <c r="BH91" s="65">
        <f t="shared" si="142"/>
        <v>16.370580279999999</v>
      </c>
      <c r="BI91" s="65">
        <f t="shared" si="142"/>
        <v>0</v>
      </c>
      <c r="BJ91" s="65">
        <f t="shared" si="142"/>
        <v>13.92234174</v>
      </c>
      <c r="BK91" s="65">
        <f t="shared" si="142"/>
        <v>0</v>
      </c>
      <c r="BL91" s="65">
        <f t="shared" si="142"/>
        <v>0</v>
      </c>
      <c r="BM91" s="65">
        <f t="shared" si="142"/>
        <v>13.92234174</v>
      </c>
      <c r="BN91" s="65">
        <f t="shared" si="142"/>
        <v>0</v>
      </c>
      <c r="BO91" s="65">
        <f t="shared" si="142"/>
        <v>87.814427168000009</v>
      </c>
      <c r="BP91" s="65">
        <f t="shared" si="142"/>
        <v>0</v>
      </c>
      <c r="BQ91" s="65">
        <f t="shared" si="142"/>
        <v>0</v>
      </c>
      <c r="BR91" s="65">
        <f t="shared" si="142"/>
        <v>87.814427168000009</v>
      </c>
      <c r="BS91" s="65">
        <f t="shared" si="142"/>
        <v>0</v>
      </c>
      <c r="BT91" s="65">
        <f t="shared" si="142"/>
        <v>26.287757351999993</v>
      </c>
      <c r="BU91" s="65">
        <f t="shared" si="142"/>
        <v>0</v>
      </c>
      <c r="BV91" s="65">
        <f t="shared" si="142"/>
        <v>0</v>
      </c>
      <c r="BW91" s="65">
        <f t="shared" si="142"/>
        <v>26.287757351999993</v>
      </c>
      <c r="BX91" s="65">
        <f t="shared" si="142"/>
        <v>0</v>
      </c>
      <c r="BY91" s="65">
        <f t="shared" si="142"/>
        <v>93.045356229657187</v>
      </c>
      <c r="BZ91" s="65">
        <f t="shared" si="142"/>
        <v>0</v>
      </c>
      <c r="CA91" s="65">
        <f t="shared" si="142"/>
        <v>0</v>
      </c>
      <c r="CB91" s="65">
        <f t="shared" si="142"/>
        <v>93.045356229657187</v>
      </c>
      <c r="CC91" s="65">
        <f t="shared" si="142"/>
        <v>0</v>
      </c>
      <c r="CD91" s="65">
        <f t="shared" si="142"/>
        <v>155.07565126799997</v>
      </c>
      <c r="CE91" s="65">
        <f t="shared" si="142"/>
        <v>0</v>
      </c>
      <c r="CF91" s="65">
        <f t="shared" si="142"/>
        <v>0</v>
      </c>
      <c r="CG91" s="65">
        <f t="shared" si="142"/>
        <v>155.07565126799997</v>
      </c>
      <c r="CH91" s="65">
        <f t="shared" si="142"/>
        <v>0</v>
      </c>
      <c r="CI91" s="65">
        <f t="shared" si="142"/>
        <v>16.69546274</v>
      </c>
      <c r="CJ91" s="65">
        <f t="shared" si="142"/>
        <v>0</v>
      </c>
      <c r="CK91" s="65">
        <f t="shared" si="142"/>
        <v>0</v>
      </c>
      <c r="CL91" s="65">
        <f t="shared" ref="CL91:DB91" si="143">SUM(CL92:CL115)</f>
        <v>16.69546274</v>
      </c>
      <c r="CM91" s="65">
        <f t="shared" si="143"/>
        <v>0</v>
      </c>
      <c r="CN91" s="65">
        <f t="shared" si="143"/>
        <v>129.214358119672</v>
      </c>
      <c r="CO91" s="65">
        <f t="shared" si="143"/>
        <v>0</v>
      </c>
      <c r="CP91" s="65">
        <f t="shared" si="143"/>
        <v>0</v>
      </c>
      <c r="CQ91" s="65">
        <f t="shared" si="143"/>
        <v>129.214358119672</v>
      </c>
      <c r="CR91" s="65">
        <f t="shared" si="143"/>
        <v>0</v>
      </c>
      <c r="CS91" s="65">
        <f t="shared" si="143"/>
        <v>255.99110313765718</v>
      </c>
      <c r="CT91" s="65">
        <f t="shared" si="143"/>
        <v>0</v>
      </c>
      <c r="CU91" s="65">
        <f t="shared" si="143"/>
        <v>0</v>
      </c>
      <c r="CV91" s="65">
        <f t="shared" si="143"/>
        <v>255.99110313765718</v>
      </c>
      <c r="CW91" s="65">
        <f t="shared" si="143"/>
        <v>0</v>
      </c>
      <c r="CX91" s="65">
        <f t="shared" si="143"/>
        <v>365.27602360967194</v>
      </c>
      <c r="CY91" s="65">
        <f t="shared" si="143"/>
        <v>0</v>
      </c>
      <c r="CZ91" s="65">
        <f t="shared" si="143"/>
        <v>0</v>
      </c>
      <c r="DA91" s="65">
        <f t="shared" si="143"/>
        <v>365.27602360967194</v>
      </c>
      <c r="DB91" s="65">
        <f t="shared" si="143"/>
        <v>0</v>
      </c>
      <c r="DC91" s="64" t="s">
        <v>118</v>
      </c>
      <c r="DD91" s="67">
        <f t="shared" si="80"/>
        <v>255.99110313765721</v>
      </c>
      <c r="DE91" s="60">
        <f t="shared" si="135"/>
        <v>369.01362373967197</v>
      </c>
    </row>
    <row r="92" spans="1:110" ht="31.5" x14ac:dyDescent="0.25">
      <c r="A92" s="62" t="s">
        <v>274</v>
      </c>
      <c r="B92" s="63" t="s">
        <v>276</v>
      </c>
      <c r="C92" s="64" t="s">
        <v>277</v>
      </c>
      <c r="D92" s="64" t="s">
        <v>171</v>
      </c>
      <c r="E92" s="64">
        <v>0</v>
      </c>
      <c r="F92" s="64">
        <v>0</v>
      </c>
      <c r="G92" s="64">
        <v>0</v>
      </c>
      <c r="H92" s="64">
        <v>0</v>
      </c>
      <c r="I92" s="64">
        <v>0</v>
      </c>
      <c r="J92" s="64">
        <v>0</v>
      </c>
      <c r="K92" s="64">
        <v>7</v>
      </c>
      <c r="L92" s="64">
        <v>0</v>
      </c>
      <c r="M92" s="64">
        <v>38</v>
      </c>
      <c r="N92" s="64" t="s">
        <v>172</v>
      </c>
      <c r="O92" s="64">
        <v>2020</v>
      </c>
      <c r="P92" s="64">
        <v>2024</v>
      </c>
      <c r="Q92" s="71">
        <f t="shared" ref="Q92:Q100" si="144">P92</f>
        <v>2024</v>
      </c>
      <c r="R92" s="65"/>
      <c r="S92" s="65">
        <v>5.9203516934404288</v>
      </c>
      <c r="T92" s="65">
        <v>44.225027150000003</v>
      </c>
      <c r="U92" s="66">
        <v>43435</v>
      </c>
      <c r="V92" s="65"/>
      <c r="W92" s="65">
        <v>5.9203516934404288</v>
      </c>
      <c r="X92" s="65">
        <v>44.225027150000003</v>
      </c>
      <c r="Y92" s="66">
        <v>43435</v>
      </c>
      <c r="Z92" s="65">
        <v>0</v>
      </c>
      <c r="AA92" s="65">
        <v>0</v>
      </c>
      <c r="AB92" s="65" t="s">
        <v>118</v>
      </c>
      <c r="AC92" s="65" t="s">
        <v>118</v>
      </c>
      <c r="AD92" s="65" t="s">
        <v>118</v>
      </c>
      <c r="AE92" s="65" t="s">
        <v>118</v>
      </c>
      <c r="AF92" s="65">
        <f t="shared" ref="AF92:AF115" si="145">AA92+CS92</f>
        <v>44.225027150000003</v>
      </c>
      <c r="AG92" s="65">
        <f t="shared" ref="AG92:AG115" si="146">SUM(AA92,AJ92,AP92,AZ92,BJ92,BT92,CD92)</f>
        <v>52.410899991999997</v>
      </c>
      <c r="AH92" s="65">
        <f>[1]I0427_1037000158513_03_0_69_!V92*1.2</f>
        <v>45.731349203999997</v>
      </c>
      <c r="AI92" s="65">
        <f t="shared" ref="AI92:AI115" si="147">CI92</f>
        <v>9.9472576400000001</v>
      </c>
      <c r="AJ92" s="65">
        <f t="shared" ref="AJ92:AJ115" si="148">CN92</f>
        <v>18.2014</v>
      </c>
      <c r="AK92" s="65">
        <f t="shared" ref="AK92:AK115" si="149">SUM(AL92:AO92)</f>
        <v>0</v>
      </c>
      <c r="AL92" s="65">
        <v>0</v>
      </c>
      <c r="AM92" s="65">
        <v>0</v>
      </c>
      <c r="AN92" s="65">
        <v>0</v>
      </c>
      <c r="AO92" s="65">
        <v>0</v>
      </c>
      <c r="AP92" s="65">
        <f t="shared" ref="AP92:AP115" si="150">SUM(AQ92:AT92)</f>
        <v>0</v>
      </c>
      <c r="AQ92" s="65">
        <v>0</v>
      </c>
      <c r="AR92" s="65">
        <v>0</v>
      </c>
      <c r="AS92" s="65">
        <v>0</v>
      </c>
      <c r="AT92" s="65">
        <v>0</v>
      </c>
      <c r="AU92" s="65">
        <f t="shared" ref="AU92:AU107" si="151">SUM(AV92:AY92)</f>
        <v>8.3927593300000005</v>
      </c>
      <c r="AV92" s="65">
        <v>0</v>
      </c>
      <c r="AW92" s="65">
        <v>0</v>
      </c>
      <c r="AX92" s="65">
        <v>8.3927593300000005</v>
      </c>
      <c r="AY92" s="65">
        <v>0</v>
      </c>
      <c r="AZ92" s="65">
        <f t="shared" ref="AZ92:AZ115" si="152">SUM(BA92:BD92)</f>
        <v>8.3925000000000001</v>
      </c>
      <c r="BA92" s="65">
        <v>0</v>
      </c>
      <c r="BB92" s="65">
        <v>0</v>
      </c>
      <c r="BC92" s="65">
        <v>8.3925000000000001</v>
      </c>
      <c r="BD92" s="65">
        <v>0</v>
      </c>
      <c r="BE92" s="65">
        <f t="shared" ref="BE92:BE115" si="153">SUM(BF92:BI92)</f>
        <v>8.7450101799999995</v>
      </c>
      <c r="BF92" s="65">
        <v>0</v>
      </c>
      <c r="BG92" s="65">
        <v>0</v>
      </c>
      <c r="BH92" s="65">
        <v>8.7450101799999995</v>
      </c>
      <c r="BI92" s="65">
        <v>0</v>
      </c>
      <c r="BJ92" s="65">
        <f t="shared" ref="BJ92:BJ115" si="154">SUM(BK92:BN92)</f>
        <v>8.7270000000000003</v>
      </c>
      <c r="BK92" s="65">
        <v>0</v>
      </c>
      <c r="BL92" s="65">
        <v>0</v>
      </c>
      <c r="BM92" s="65">
        <v>8.7270000000000003</v>
      </c>
      <c r="BN92" s="65">
        <v>0</v>
      </c>
      <c r="BO92" s="65">
        <f>SUM(BP92:BS92)</f>
        <v>0</v>
      </c>
      <c r="BP92" s="65">
        <v>0</v>
      </c>
      <c r="BQ92" s="65">
        <v>0</v>
      </c>
      <c r="BR92" s="65">
        <v>0</v>
      </c>
      <c r="BS92" s="65">
        <v>0</v>
      </c>
      <c r="BT92" s="65">
        <f t="shared" ref="BT92:BT107" si="155">SUM(BU92:BX92)</f>
        <v>0</v>
      </c>
      <c r="BU92" s="65">
        <f t="shared" ref="BU92:BV107" si="156">BP92</f>
        <v>0</v>
      </c>
      <c r="BV92" s="65">
        <f t="shared" si="156"/>
        <v>0</v>
      </c>
      <c r="BW92" s="65">
        <f>[1]I0427_1037000158513_03_0_69_!AH92*1.2</f>
        <v>0</v>
      </c>
      <c r="BX92" s="65">
        <f t="shared" ref="BX92:BX105" si="157">BS92</f>
        <v>0</v>
      </c>
      <c r="BY92" s="65">
        <f>SUM(BZ92:CC92)</f>
        <v>17.14</v>
      </c>
      <c r="BZ92" s="65">
        <v>0</v>
      </c>
      <c r="CA92" s="65">
        <v>0</v>
      </c>
      <c r="CB92" s="65">
        <v>17.14</v>
      </c>
      <c r="CC92" s="65">
        <v>0</v>
      </c>
      <c r="CD92" s="65">
        <f t="shared" ref="CD92:CD110" si="158">SUM(CE92:CH92)</f>
        <v>17.089999991999999</v>
      </c>
      <c r="CE92" s="65">
        <f t="shared" ref="CE92:CG103" si="159">BZ92</f>
        <v>0</v>
      </c>
      <c r="CF92" s="65">
        <f t="shared" si="159"/>
        <v>0</v>
      </c>
      <c r="CG92" s="65">
        <v>17.089999991999999</v>
      </c>
      <c r="CH92" s="65">
        <f t="shared" ref="CH92:CH103" si="160">CC92</f>
        <v>0</v>
      </c>
      <c r="CI92" s="65">
        <f>SUM(CJ92:CM92)</f>
        <v>9.9472576400000001</v>
      </c>
      <c r="CJ92" s="65">
        <v>0</v>
      </c>
      <c r="CK92" s="65">
        <v>0</v>
      </c>
      <c r="CL92" s="65">
        <v>9.9472576400000001</v>
      </c>
      <c r="CM92" s="65">
        <v>0</v>
      </c>
      <c r="CN92" s="65">
        <f t="shared" ref="CN92:CN115" si="161">SUM(CO92:CR92)</f>
        <v>18.2014</v>
      </c>
      <c r="CO92" s="65">
        <f t="shared" ref="CO92:CQ103" si="162">CJ92</f>
        <v>0</v>
      </c>
      <c r="CP92" s="65">
        <f t="shared" si="162"/>
        <v>0</v>
      </c>
      <c r="CQ92" s="65">
        <f>[1]I0427_1037000158513_03_0_69_!AL92*1.2</f>
        <v>18.2014</v>
      </c>
      <c r="CR92" s="65">
        <f t="shared" ref="CR92:CR103" si="163">CM92</f>
        <v>0</v>
      </c>
      <c r="CS92" s="65">
        <f t="shared" ref="CS92:DB108" si="164">SUM(AU92,BE92,BO92,BY92,CI92)</f>
        <v>44.225027150000003</v>
      </c>
      <c r="CT92" s="65">
        <f t="shared" si="164"/>
        <v>0</v>
      </c>
      <c r="CU92" s="65">
        <f t="shared" si="164"/>
        <v>0</v>
      </c>
      <c r="CV92" s="65">
        <f t="shared" si="164"/>
        <v>44.225027150000003</v>
      </c>
      <c r="CW92" s="65">
        <f t="shared" si="164"/>
        <v>0</v>
      </c>
      <c r="CX92" s="65">
        <f t="shared" si="164"/>
        <v>52.410899992000004</v>
      </c>
      <c r="CY92" s="65">
        <f t="shared" si="164"/>
        <v>0</v>
      </c>
      <c r="CZ92" s="65">
        <f t="shared" si="164"/>
        <v>0</v>
      </c>
      <c r="DA92" s="65">
        <f t="shared" si="164"/>
        <v>52.410899992000004</v>
      </c>
      <c r="DB92" s="65">
        <f t="shared" si="164"/>
        <v>0</v>
      </c>
      <c r="DC92" s="64" t="s">
        <v>278</v>
      </c>
      <c r="DD92" s="72">
        <f t="shared" si="80"/>
        <v>44.225027150000003</v>
      </c>
      <c r="DE92" s="60">
        <f>SUM(AU92,BE92,BO92,CD92,CN92)</f>
        <v>52.429169502000001</v>
      </c>
    </row>
    <row r="93" spans="1:110" ht="15.75" x14ac:dyDescent="0.25">
      <c r="A93" s="62" t="s">
        <v>274</v>
      </c>
      <c r="B93" s="63" t="s">
        <v>279</v>
      </c>
      <c r="C93" s="64" t="s">
        <v>280</v>
      </c>
      <c r="D93" s="64" t="s">
        <v>171</v>
      </c>
      <c r="E93" s="64">
        <v>0</v>
      </c>
      <c r="F93" s="64">
        <v>0</v>
      </c>
      <c r="G93" s="64">
        <v>0</v>
      </c>
      <c r="H93" s="64">
        <v>0</v>
      </c>
      <c r="I93" s="64">
        <v>0</v>
      </c>
      <c r="J93" s="64">
        <v>0</v>
      </c>
      <c r="K93" s="64">
        <v>7</v>
      </c>
      <c r="L93" s="64">
        <v>0</v>
      </c>
      <c r="M93" s="64">
        <v>39</v>
      </c>
      <c r="N93" s="64" t="s">
        <v>172</v>
      </c>
      <c r="O93" s="64">
        <v>2020</v>
      </c>
      <c r="P93" s="64">
        <v>2020</v>
      </c>
      <c r="Q93" s="71">
        <f t="shared" si="144"/>
        <v>2020</v>
      </c>
      <c r="R93" s="65"/>
      <c r="S93" s="65">
        <v>1.0131155127175369</v>
      </c>
      <c r="T93" s="65">
        <v>7.5679728800000001</v>
      </c>
      <c r="U93" s="66">
        <v>43435</v>
      </c>
      <c r="V93" s="65"/>
      <c r="W93" s="65">
        <v>1.0131155127175369</v>
      </c>
      <c r="X93" s="65">
        <v>7.5679728800000001</v>
      </c>
      <c r="Y93" s="66">
        <v>43435</v>
      </c>
      <c r="Z93" s="65">
        <v>0</v>
      </c>
      <c r="AA93" s="65">
        <v>0</v>
      </c>
      <c r="AB93" s="65" t="s">
        <v>118</v>
      </c>
      <c r="AC93" s="65" t="s">
        <v>118</v>
      </c>
      <c r="AD93" s="65" t="s">
        <v>118</v>
      </c>
      <c r="AE93" s="65" t="s">
        <v>118</v>
      </c>
      <c r="AF93" s="65">
        <f t="shared" si="145"/>
        <v>7.5679728800000001</v>
      </c>
      <c r="AG93" s="65">
        <f t="shared" si="146"/>
        <v>7.5590000039999996</v>
      </c>
      <c r="AH93" s="65">
        <f>[1]I0427_1037000158513_03_0_69_!V93*1.2</f>
        <v>7.5679728839999996</v>
      </c>
      <c r="AI93" s="65">
        <f t="shared" si="147"/>
        <v>0</v>
      </c>
      <c r="AJ93" s="65">
        <f t="shared" si="148"/>
        <v>0</v>
      </c>
      <c r="AK93" s="65">
        <f t="shared" si="149"/>
        <v>0</v>
      </c>
      <c r="AL93" s="65">
        <v>0</v>
      </c>
      <c r="AM93" s="65">
        <v>0</v>
      </c>
      <c r="AN93" s="65">
        <v>0</v>
      </c>
      <c r="AO93" s="65">
        <v>0</v>
      </c>
      <c r="AP93" s="65">
        <f t="shared" si="150"/>
        <v>0</v>
      </c>
      <c r="AQ93" s="65">
        <v>0</v>
      </c>
      <c r="AR93" s="65">
        <v>0</v>
      </c>
      <c r="AS93" s="65">
        <v>0</v>
      </c>
      <c r="AT93" s="65">
        <v>0</v>
      </c>
      <c r="AU93" s="65">
        <f t="shared" si="151"/>
        <v>7.5679728800000001</v>
      </c>
      <c r="AV93" s="65">
        <v>0</v>
      </c>
      <c r="AW93" s="65">
        <v>0</v>
      </c>
      <c r="AX93" s="65">
        <v>7.5679728800000001</v>
      </c>
      <c r="AY93" s="65">
        <v>0</v>
      </c>
      <c r="AZ93" s="65">
        <f t="shared" si="152"/>
        <v>7.5590000039999996</v>
      </c>
      <c r="BA93" s="65">
        <v>0</v>
      </c>
      <c r="BB93" s="65">
        <v>0</v>
      </c>
      <c r="BC93" s="65">
        <v>7.5590000039999996</v>
      </c>
      <c r="BD93" s="65">
        <v>0</v>
      </c>
      <c r="BE93" s="65">
        <f t="shared" si="153"/>
        <v>0</v>
      </c>
      <c r="BF93" s="65">
        <v>0</v>
      </c>
      <c r="BG93" s="65">
        <v>0</v>
      </c>
      <c r="BH93" s="65">
        <v>0</v>
      </c>
      <c r="BI93" s="65">
        <v>0</v>
      </c>
      <c r="BJ93" s="65">
        <f t="shared" si="154"/>
        <v>0</v>
      </c>
      <c r="BK93" s="65">
        <v>0</v>
      </c>
      <c r="BL93" s="65">
        <v>0</v>
      </c>
      <c r="BM93" s="65">
        <v>0</v>
      </c>
      <c r="BN93" s="65">
        <v>0</v>
      </c>
      <c r="BO93" s="65">
        <f>SUM(BP93:BS93)</f>
        <v>0</v>
      </c>
      <c r="BP93" s="65">
        <v>0</v>
      </c>
      <c r="BQ93" s="65">
        <v>0</v>
      </c>
      <c r="BR93" s="65">
        <v>0</v>
      </c>
      <c r="BS93" s="65">
        <v>0</v>
      </c>
      <c r="BT93" s="65">
        <f t="shared" si="155"/>
        <v>0</v>
      </c>
      <c r="BU93" s="65">
        <f t="shared" si="156"/>
        <v>0</v>
      </c>
      <c r="BV93" s="65">
        <f t="shared" si="156"/>
        <v>0</v>
      </c>
      <c r="BW93" s="65">
        <f>[1]I0427_1037000158513_03_0_69_!AH93*1.2</f>
        <v>0</v>
      </c>
      <c r="BX93" s="65">
        <f t="shared" si="157"/>
        <v>0</v>
      </c>
      <c r="BY93" s="65">
        <f>SUM(BZ93:CC93)</f>
        <v>0</v>
      </c>
      <c r="BZ93" s="65">
        <v>0</v>
      </c>
      <c r="CA93" s="65">
        <v>0</v>
      </c>
      <c r="CB93" s="65">
        <v>0</v>
      </c>
      <c r="CC93" s="65">
        <v>0</v>
      </c>
      <c r="CD93" s="65">
        <f t="shared" si="158"/>
        <v>0</v>
      </c>
      <c r="CE93" s="65">
        <f t="shared" si="159"/>
        <v>0</v>
      </c>
      <c r="CF93" s="65">
        <f t="shared" si="159"/>
        <v>0</v>
      </c>
      <c r="CG93" s="65">
        <f t="shared" si="159"/>
        <v>0</v>
      </c>
      <c r="CH93" s="65">
        <f t="shared" si="160"/>
        <v>0</v>
      </c>
      <c r="CI93" s="65">
        <f>SUM(CJ93:CM93)</f>
        <v>0</v>
      </c>
      <c r="CJ93" s="65">
        <v>0</v>
      </c>
      <c r="CK93" s="65">
        <v>0</v>
      </c>
      <c r="CL93" s="65">
        <v>0</v>
      </c>
      <c r="CM93" s="65">
        <v>0</v>
      </c>
      <c r="CN93" s="65">
        <f t="shared" si="161"/>
        <v>0</v>
      </c>
      <c r="CO93" s="65">
        <f t="shared" si="162"/>
        <v>0</v>
      </c>
      <c r="CP93" s="65">
        <f t="shared" si="162"/>
        <v>0</v>
      </c>
      <c r="CQ93" s="65">
        <f t="shared" si="162"/>
        <v>0</v>
      </c>
      <c r="CR93" s="65">
        <f t="shared" si="163"/>
        <v>0</v>
      </c>
      <c r="CS93" s="65">
        <f t="shared" si="164"/>
        <v>7.5679728800000001</v>
      </c>
      <c r="CT93" s="65">
        <f t="shared" si="164"/>
        <v>0</v>
      </c>
      <c r="CU93" s="65">
        <f t="shared" si="164"/>
        <v>0</v>
      </c>
      <c r="CV93" s="65">
        <f t="shared" si="164"/>
        <v>7.5679728800000001</v>
      </c>
      <c r="CW93" s="65">
        <f t="shared" si="164"/>
        <v>0</v>
      </c>
      <c r="CX93" s="65">
        <f t="shared" si="164"/>
        <v>7.5590000039999996</v>
      </c>
      <c r="CY93" s="65">
        <f t="shared" si="164"/>
        <v>0</v>
      </c>
      <c r="CZ93" s="65">
        <f t="shared" si="164"/>
        <v>0</v>
      </c>
      <c r="DA93" s="65">
        <f t="shared" si="164"/>
        <v>7.5590000039999996</v>
      </c>
      <c r="DB93" s="65">
        <f t="shared" si="164"/>
        <v>0</v>
      </c>
      <c r="DC93" s="64" t="s">
        <v>118</v>
      </c>
      <c r="DD93" s="72">
        <f t="shared" si="80"/>
        <v>7.5679728800000001</v>
      </c>
      <c r="DE93" s="60">
        <f t="shared" si="135"/>
        <v>7.5679728800000001</v>
      </c>
    </row>
    <row r="94" spans="1:110" ht="31.5" x14ac:dyDescent="0.25">
      <c r="A94" s="62" t="s">
        <v>274</v>
      </c>
      <c r="B94" s="63" t="s">
        <v>281</v>
      </c>
      <c r="C94" s="64" t="s">
        <v>282</v>
      </c>
      <c r="D94" s="64" t="s">
        <v>171</v>
      </c>
      <c r="E94" s="64">
        <v>0</v>
      </c>
      <c r="F94" s="64">
        <v>0</v>
      </c>
      <c r="G94" s="64">
        <v>0</v>
      </c>
      <c r="H94" s="64">
        <v>0</v>
      </c>
      <c r="I94" s="64">
        <v>0</v>
      </c>
      <c r="J94" s="64">
        <v>0</v>
      </c>
      <c r="K94" s="64">
        <v>7</v>
      </c>
      <c r="L94" s="64">
        <v>0</v>
      </c>
      <c r="M94" s="64">
        <v>34</v>
      </c>
      <c r="N94" s="64" t="s">
        <v>172</v>
      </c>
      <c r="O94" s="64">
        <v>2020</v>
      </c>
      <c r="P94" s="64">
        <v>2024</v>
      </c>
      <c r="Q94" s="71">
        <f t="shared" si="144"/>
        <v>2024</v>
      </c>
      <c r="R94" s="65"/>
      <c r="S94" s="65">
        <v>0.7744542155287818</v>
      </c>
      <c r="T94" s="65">
        <v>5.7851729899999995</v>
      </c>
      <c r="U94" s="66">
        <v>44835</v>
      </c>
      <c r="V94" s="65"/>
      <c r="W94" s="65">
        <v>0.7744542155287818</v>
      </c>
      <c r="X94" s="65">
        <v>5.7851729899999995</v>
      </c>
      <c r="Y94" s="66">
        <v>45292</v>
      </c>
      <c r="Z94" s="65">
        <v>0</v>
      </c>
      <c r="AA94" s="65">
        <v>0</v>
      </c>
      <c r="AB94" s="65" t="s">
        <v>118</v>
      </c>
      <c r="AC94" s="65" t="s">
        <v>118</v>
      </c>
      <c r="AD94" s="65" t="s">
        <v>118</v>
      </c>
      <c r="AE94" s="65" t="s">
        <v>118</v>
      </c>
      <c r="AF94" s="65">
        <f t="shared" si="145"/>
        <v>5.7851729899999995</v>
      </c>
      <c r="AG94" s="65">
        <f t="shared" si="146"/>
        <v>6.1890649999999994</v>
      </c>
      <c r="AH94" s="65">
        <f>[1]I0427_1037000158513_03_0_69_!V94*1.2</f>
        <v>6.3546129840000001</v>
      </c>
      <c r="AI94" s="65">
        <f t="shared" si="147"/>
        <v>1.381729</v>
      </c>
      <c r="AJ94" s="65">
        <f t="shared" si="148"/>
        <v>1.9684999999999999</v>
      </c>
      <c r="AK94" s="65">
        <f t="shared" si="149"/>
        <v>0</v>
      </c>
      <c r="AL94" s="65">
        <v>0</v>
      </c>
      <c r="AM94" s="65">
        <v>0</v>
      </c>
      <c r="AN94" s="65">
        <v>0</v>
      </c>
      <c r="AO94" s="65">
        <v>0</v>
      </c>
      <c r="AP94" s="65">
        <f t="shared" si="150"/>
        <v>0</v>
      </c>
      <c r="AQ94" s="65">
        <v>0</v>
      </c>
      <c r="AR94" s="65">
        <v>0</v>
      </c>
      <c r="AS94" s="65">
        <v>0</v>
      </c>
      <c r="AT94" s="65">
        <v>0</v>
      </c>
      <c r="AU94" s="65">
        <f t="shared" si="151"/>
        <v>1.166148</v>
      </c>
      <c r="AV94" s="65">
        <v>0</v>
      </c>
      <c r="AW94" s="65">
        <v>0</v>
      </c>
      <c r="AX94" s="65">
        <v>1.166148</v>
      </c>
      <c r="AY94" s="65">
        <v>0</v>
      </c>
      <c r="AZ94" s="65">
        <f t="shared" si="152"/>
        <v>0.98356500000000002</v>
      </c>
      <c r="BA94" s="65">
        <v>0</v>
      </c>
      <c r="BB94" s="65">
        <v>0</v>
      </c>
      <c r="BC94" s="65">
        <v>0.98356500000000002</v>
      </c>
      <c r="BD94" s="65">
        <v>0</v>
      </c>
      <c r="BE94" s="65">
        <f t="shared" si="153"/>
        <v>1.21529599</v>
      </c>
      <c r="BF94" s="65">
        <v>0</v>
      </c>
      <c r="BG94" s="65">
        <v>0</v>
      </c>
      <c r="BH94" s="65">
        <v>1.21529599</v>
      </c>
      <c r="BI94" s="65">
        <v>0</v>
      </c>
      <c r="BJ94" s="65">
        <f t="shared" si="154"/>
        <v>1.2149999999999999</v>
      </c>
      <c r="BK94" s="65">
        <v>0</v>
      </c>
      <c r="BL94" s="65">
        <v>0</v>
      </c>
      <c r="BM94" s="65">
        <v>1.2149999999999999</v>
      </c>
      <c r="BN94" s="65">
        <v>0</v>
      </c>
      <c r="BO94" s="65">
        <f>SUM(BP94:BS94)</f>
        <v>2.0219999999999998</v>
      </c>
      <c r="BP94" s="65">
        <v>0</v>
      </c>
      <c r="BQ94" s="65">
        <v>0</v>
      </c>
      <c r="BR94" s="65">
        <v>2.0219999999999998</v>
      </c>
      <c r="BS94" s="65">
        <v>0</v>
      </c>
      <c r="BT94" s="65">
        <f t="shared" si="155"/>
        <v>2.0219999999999998</v>
      </c>
      <c r="BU94" s="65">
        <f t="shared" si="156"/>
        <v>0</v>
      </c>
      <c r="BV94" s="65">
        <f t="shared" si="156"/>
        <v>0</v>
      </c>
      <c r="BW94" s="65">
        <v>2.0219999999999998</v>
      </c>
      <c r="BX94" s="65">
        <f t="shared" si="157"/>
        <v>0</v>
      </c>
      <c r="BY94" s="65">
        <f>SUM(BZ94:CC94)</f>
        <v>0</v>
      </c>
      <c r="BZ94" s="65">
        <v>0</v>
      </c>
      <c r="CA94" s="65">
        <v>0</v>
      </c>
      <c r="CB94" s="65">
        <v>0</v>
      </c>
      <c r="CC94" s="65">
        <v>0</v>
      </c>
      <c r="CD94" s="65">
        <f t="shared" si="158"/>
        <v>0</v>
      </c>
      <c r="CE94" s="65">
        <f t="shared" si="159"/>
        <v>0</v>
      </c>
      <c r="CF94" s="65">
        <f t="shared" si="159"/>
        <v>0</v>
      </c>
      <c r="CG94" s="65">
        <v>0</v>
      </c>
      <c r="CH94" s="65">
        <f t="shared" si="160"/>
        <v>0</v>
      </c>
      <c r="CI94" s="65">
        <f>SUM(CJ94:CM94)</f>
        <v>1.381729</v>
      </c>
      <c r="CJ94" s="65">
        <v>0</v>
      </c>
      <c r="CK94" s="65">
        <v>0</v>
      </c>
      <c r="CL94" s="65">
        <v>1.381729</v>
      </c>
      <c r="CM94" s="65">
        <v>0</v>
      </c>
      <c r="CN94" s="65">
        <f t="shared" si="161"/>
        <v>1.9684999999999999</v>
      </c>
      <c r="CO94" s="65">
        <f t="shared" si="162"/>
        <v>0</v>
      </c>
      <c r="CP94" s="65">
        <f t="shared" si="162"/>
        <v>0</v>
      </c>
      <c r="CQ94" s="65">
        <f>[1]I0427_1037000158513_03_0_69_!AL94*1.2</f>
        <v>1.9684999999999999</v>
      </c>
      <c r="CR94" s="65">
        <f t="shared" si="163"/>
        <v>0</v>
      </c>
      <c r="CS94" s="65">
        <f t="shared" si="164"/>
        <v>5.7851729899999995</v>
      </c>
      <c r="CT94" s="65">
        <f t="shared" si="164"/>
        <v>0</v>
      </c>
      <c r="CU94" s="65">
        <f t="shared" si="164"/>
        <v>0</v>
      </c>
      <c r="CV94" s="65">
        <f t="shared" si="164"/>
        <v>5.7851729899999995</v>
      </c>
      <c r="CW94" s="65">
        <f t="shared" si="164"/>
        <v>0</v>
      </c>
      <c r="CX94" s="65">
        <f t="shared" si="164"/>
        <v>6.1890649999999994</v>
      </c>
      <c r="CY94" s="65">
        <f t="shared" si="164"/>
        <v>0</v>
      </c>
      <c r="CZ94" s="65">
        <f t="shared" si="164"/>
        <v>0</v>
      </c>
      <c r="DA94" s="65">
        <f t="shared" si="164"/>
        <v>6.1890649999999994</v>
      </c>
      <c r="DB94" s="65">
        <f t="shared" si="164"/>
        <v>0</v>
      </c>
      <c r="DC94" s="64" t="s">
        <v>278</v>
      </c>
      <c r="DD94" s="72">
        <f t="shared" si="80"/>
        <v>5.7851729899999995</v>
      </c>
      <c r="DE94" s="60">
        <f t="shared" si="135"/>
        <v>6.3719439899999992</v>
      </c>
      <c r="DF94" s="72">
        <f>SUM(AZ94,BJ94,BT94)</f>
        <v>4.2205649999999997</v>
      </c>
    </row>
    <row r="95" spans="1:110" ht="15.75" x14ac:dyDescent="0.25">
      <c r="A95" s="62" t="s">
        <v>274</v>
      </c>
      <c r="B95" s="63" t="s">
        <v>283</v>
      </c>
      <c r="C95" s="64" t="s">
        <v>284</v>
      </c>
      <c r="D95" s="64" t="s">
        <v>171</v>
      </c>
      <c r="E95" s="64">
        <v>0</v>
      </c>
      <c r="F95" s="64">
        <v>0</v>
      </c>
      <c r="G95" s="64">
        <v>0</v>
      </c>
      <c r="H95" s="64">
        <v>0</v>
      </c>
      <c r="I95" s="64">
        <v>0</v>
      </c>
      <c r="J95" s="64">
        <v>0</v>
      </c>
      <c r="K95" s="64">
        <v>7</v>
      </c>
      <c r="L95" s="64">
        <v>0</v>
      </c>
      <c r="M95" s="64">
        <v>41</v>
      </c>
      <c r="N95" s="64" t="s">
        <v>172</v>
      </c>
      <c r="O95" s="64">
        <v>2020</v>
      </c>
      <c r="P95" s="64">
        <v>2020</v>
      </c>
      <c r="Q95" s="71">
        <f t="shared" si="144"/>
        <v>2020</v>
      </c>
      <c r="R95" s="65"/>
      <c r="S95" s="65">
        <v>4.6085542168674699E-2</v>
      </c>
      <c r="T95" s="65">
        <v>0.34425899999999998</v>
      </c>
      <c r="U95" s="66">
        <v>43466</v>
      </c>
      <c r="V95" s="65"/>
      <c r="W95" s="65">
        <v>4.6085542168674699E-2</v>
      </c>
      <c r="X95" s="65">
        <v>0.34425899999999998</v>
      </c>
      <c r="Y95" s="66">
        <v>43466</v>
      </c>
      <c r="Z95" s="65">
        <v>0</v>
      </c>
      <c r="AA95" s="65">
        <v>0</v>
      </c>
      <c r="AB95" s="65" t="s">
        <v>118</v>
      </c>
      <c r="AC95" s="65" t="s">
        <v>118</v>
      </c>
      <c r="AD95" s="65" t="s">
        <v>118</v>
      </c>
      <c r="AE95" s="65" t="s">
        <v>118</v>
      </c>
      <c r="AF95" s="65">
        <f t="shared" si="145"/>
        <v>0.34425899999999998</v>
      </c>
      <c r="AG95" s="65">
        <f t="shared" si="146"/>
        <v>0.35208330999999998</v>
      </c>
      <c r="AH95" s="65">
        <f>[1]I0427_1037000158513_03_0_69_!V95*1.2</f>
        <v>0.34425899999999998</v>
      </c>
      <c r="AI95" s="65">
        <f t="shared" si="147"/>
        <v>0</v>
      </c>
      <c r="AJ95" s="65">
        <f t="shared" si="148"/>
        <v>0</v>
      </c>
      <c r="AK95" s="65">
        <f t="shared" si="149"/>
        <v>0</v>
      </c>
      <c r="AL95" s="65">
        <v>0</v>
      </c>
      <c r="AM95" s="65">
        <v>0</v>
      </c>
      <c r="AN95" s="65">
        <v>0</v>
      </c>
      <c r="AO95" s="65">
        <v>0</v>
      </c>
      <c r="AP95" s="65">
        <f t="shared" si="150"/>
        <v>0</v>
      </c>
      <c r="AQ95" s="65">
        <v>0</v>
      </c>
      <c r="AR95" s="65">
        <v>0</v>
      </c>
      <c r="AS95" s="65">
        <v>0</v>
      </c>
      <c r="AT95" s="65">
        <v>0</v>
      </c>
      <c r="AU95" s="65">
        <f t="shared" si="151"/>
        <v>0.34425899999999998</v>
      </c>
      <c r="AV95" s="65">
        <v>0</v>
      </c>
      <c r="AW95" s="65">
        <v>0</v>
      </c>
      <c r="AX95" s="65">
        <v>0.34425899999999998</v>
      </c>
      <c r="AY95" s="65">
        <v>0</v>
      </c>
      <c r="AZ95" s="65">
        <f t="shared" si="152"/>
        <v>0.35208330999999998</v>
      </c>
      <c r="BA95" s="65">
        <v>0</v>
      </c>
      <c r="BB95" s="65">
        <v>0</v>
      </c>
      <c r="BC95" s="65">
        <v>0.35208330999999998</v>
      </c>
      <c r="BD95" s="65">
        <v>0</v>
      </c>
      <c r="BE95" s="65">
        <f t="shared" si="153"/>
        <v>0</v>
      </c>
      <c r="BF95" s="65">
        <v>0</v>
      </c>
      <c r="BG95" s="65">
        <v>0</v>
      </c>
      <c r="BH95" s="65">
        <v>0</v>
      </c>
      <c r="BI95" s="65">
        <v>0</v>
      </c>
      <c r="BJ95" s="65">
        <f t="shared" si="154"/>
        <v>0</v>
      </c>
      <c r="BK95" s="65">
        <v>0</v>
      </c>
      <c r="BL95" s="65">
        <v>0</v>
      </c>
      <c r="BM95" s="65">
        <v>0</v>
      </c>
      <c r="BN95" s="65">
        <v>0</v>
      </c>
      <c r="BO95" s="65">
        <v>0</v>
      </c>
      <c r="BP95" s="65">
        <v>0</v>
      </c>
      <c r="BQ95" s="65">
        <v>0</v>
      </c>
      <c r="BR95" s="65">
        <v>0</v>
      </c>
      <c r="BS95" s="65">
        <v>0</v>
      </c>
      <c r="BT95" s="65">
        <f t="shared" si="155"/>
        <v>0</v>
      </c>
      <c r="BU95" s="65">
        <f t="shared" si="156"/>
        <v>0</v>
      </c>
      <c r="BV95" s="65">
        <f t="shared" si="156"/>
        <v>0</v>
      </c>
      <c r="BW95" s="65">
        <f>[1]I0427_1037000158513_03_0_69_!AH95*1.2</f>
        <v>0</v>
      </c>
      <c r="BX95" s="65">
        <f t="shared" si="157"/>
        <v>0</v>
      </c>
      <c r="BY95" s="65">
        <v>0</v>
      </c>
      <c r="BZ95" s="65">
        <v>0</v>
      </c>
      <c r="CA95" s="65">
        <v>0</v>
      </c>
      <c r="CB95" s="65">
        <v>0</v>
      </c>
      <c r="CC95" s="65">
        <v>0</v>
      </c>
      <c r="CD95" s="65">
        <f t="shared" si="158"/>
        <v>0</v>
      </c>
      <c r="CE95" s="65">
        <f t="shared" si="159"/>
        <v>0</v>
      </c>
      <c r="CF95" s="65">
        <f t="shared" si="159"/>
        <v>0</v>
      </c>
      <c r="CG95" s="65">
        <f t="shared" si="159"/>
        <v>0</v>
      </c>
      <c r="CH95" s="65">
        <f t="shared" si="160"/>
        <v>0</v>
      </c>
      <c r="CI95" s="65">
        <v>0</v>
      </c>
      <c r="CJ95" s="65">
        <v>0</v>
      </c>
      <c r="CK95" s="65">
        <v>0</v>
      </c>
      <c r="CL95" s="65">
        <v>0</v>
      </c>
      <c r="CM95" s="65">
        <v>0</v>
      </c>
      <c r="CN95" s="65">
        <f t="shared" si="161"/>
        <v>0</v>
      </c>
      <c r="CO95" s="65">
        <f t="shared" si="162"/>
        <v>0</v>
      </c>
      <c r="CP95" s="65">
        <f t="shared" si="162"/>
        <v>0</v>
      </c>
      <c r="CQ95" s="65">
        <f t="shared" si="162"/>
        <v>0</v>
      </c>
      <c r="CR95" s="65">
        <f t="shared" si="163"/>
        <v>0</v>
      </c>
      <c r="CS95" s="65">
        <f t="shared" si="164"/>
        <v>0.34425899999999998</v>
      </c>
      <c r="CT95" s="65">
        <f t="shared" si="164"/>
        <v>0</v>
      </c>
      <c r="CU95" s="65">
        <f t="shared" si="164"/>
        <v>0</v>
      </c>
      <c r="CV95" s="65">
        <f t="shared" si="164"/>
        <v>0.34425899999999998</v>
      </c>
      <c r="CW95" s="65">
        <f t="shared" si="164"/>
        <v>0</v>
      </c>
      <c r="CX95" s="65">
        <f t="shared" si="164"/>
        <v>0.35208330999999998</v>
      </c>
      <c r="CY95" s="65">
        <f t="shared" si="164"/>
        <v>0</v>
      </c>
      <c r="CZ95" s="65">
        <f t="shared" si="164"/>
        <v>0</v>
      </c>
      <c r="DA95" s="65">
        <f t="shared" si="164"/>
        <v>0.35208330999999998</v>
      </c>
      <c r="DB95" s="65">
        <f t="shared" si="164"/>
        <v>0</v>
      </c>
      <c r="DC95" s="64" t="s">
        <v>118</v>
      </c>
      <c r="DD95" s="72">
        <f t="shared" si="80"/>
        <v>0.34425899999999998</v>
      </c>
      <c r="DE95" s="60">
        <f t="shared" si="135"/>
        <v>0.34425899999999998</v>
      </c>
      <c r="DF95" s="72">
        <f>SUM(AZ95,BJ95,BT95)</f>
        <v>0.35208330999999998</v>
      </c>
    </row>
    <row r="96" spans="1:110" ht="38.25" x14ac:dyDescent="0.25">
      <c r="A96" s="62" t="s">
        <v>274</v>
      </c>
      <c r="B96" s="63" t="s">
        <v>285</v>
      </c>
      <c r="C96" s="64" t="s">
        <v>286</v>
      </c>
      <c r="D96" s="64" t="s">
        <v>171</v>
      </c>
      <c r="E96" s="64">
        <v>0</v>
      </c>
      <c r="F96" s="64">
        <v>0</v>
      </c>
      <c r="G96" s="64">
        <v>0</v>
      </c>
      <c r="H96" s="64">
        <v>0</v>
      </c>
      <c r="I96" s="64">
        <v>0</v>
      </c>
      <c r="J96" s="64">
        <v>0</v>
      </c>
      <c r="K96" s="64">
        <v>0</v>
      </c>
      <c r="L96" s="64">
        <v>8</v>
      </c>
      <c r="M96" s="64">
        <v>14</v>
      </c>
      <c r="N96" s="64" t="s">
        <v>172</v>
      </c>
      <c r="O96" s="64">
        <v>2020</v>
      </c>
      <c r="P96" s="64">
        <v>2024</v>
      </c>
      <c r="Q96" s="71">
        <f t="shared" si="144"/>
        <v>2024</v>
      </c>
      <c r="R96" s="65"/>
      <c r="S96" s="65">
        <v>1.3079765534136545</v>
      </c>
      <c r="T96" s="65">
        <v>9.7705848539999991</v>
      </c>
      <c r="U96" s="66">
        <v>43435</v>
      </c>
      <c r="V96" s="65"/>
      <c r="W96" s="65">
        <v>1.3079765534136545</v>
      </c>
      <c r="X96" s="65">
        <v>9.7705848539999991</v>
      </c>
      <c r="Y96" s="66">
        <v>45261</v>
      </c>
      <c r="Z96" s="65">
        <v>0</v>
      </c>
      <c r="AA96" s="65">
        <v>0</v>
      </c>
      <c r="AB96" s="65" t="s">
        <v>118</v>
      </c>
      <c r="AC96" s="65" t="s">
        <v>118</v>
      </c>
      <c r="AD96" s="65" t="s">
        <v>118</v>
      </c>
      <c r="AE96" s="65" t="s">
        <v>118</v>
      </c>
      <c r="AF96" s="65">
        <f t="shared" si="145"/>
        <v>9.7705848539999991</v>
      </c>
      <c r="AG96" s="65">
        <f t="shared" si="146"/>
        <v>10.38858523</v>
      </c>
      <c r="AH96" s="65">
        <f>[1]I0427_1037000158513_03_0_69_!V96*1.2</f>
        <v>9.7705848480000004</v>
      </c>
      <c r="AI96" s="65">
        <f t="shared" si="147"/>
        <v>2.4285047999999998</v>
      </c>
      <c r="AJ96" s="65">
        <f t="shared" si="148"/>
        <v>3.4024120000000004</v>
      </c>
      <c r="AK96" s="65">
        <f t="shared" si="149"/>
        <v>0</v>
      </c>
      <c r="AL96" s="65">
        <v>0</v>
      </c>
      <c r="AM96" s="65">
        <v>0</v>
      </c>
      <c r="AN96" s="65">
        <v>0</v>
      </c>
      <c r="AO96" s="65">
        <v>0</v>
      </c>
      <c r="AP96" s="65">
        <f t="shared" si="150"/>
        <v>0</v>
      </c>
      <c r="AQ96" s="65">
        <v>0</v>
      </c>
      <c r="AR96" s="65">
        <v>0</v>
      </c>
      <c r="AS96" s="65">
        <v>0</v>
      </c>
      <c r="AT96" s="65">
        <v>0</v>
      </c>
      <c r="AU96" s="65">
        <f t="shared" si="151"/>
        <v>2.2357776999999999</v>
      </c>
      <c r="AV96" s="65">
        <v>0</v>
      </c>
      <c r="AW96" s="65">
        <v>0</v>
      </c>
      <c r="AX96" s="65">
        <v>2.2357776999999999</v>
      </c>
      <c r="AY96" s="65">
        <v>0</v>
      </c>
      <c r="AZ96" s="65">
        <f t="shared" si="152"/>
        <v>2.2237668199999998</v>
      </c>
      <c r="BA96" s="65">
        <v>0</v>
      </c>
      <c r="BB96" s="65">
        <v>0</v>
      </c>
      <c r="BC96" s="65">
        <v>2.2237668199999998</v>
      </c>
      <c r="BD96" s="65">
        <v>0</v>
      </c>
      <c r="BE96" s="65">
        <f t="shared" si="153"/>
        <v>1.9192468899999999</v>
      </c>
      <c r="BF96" s="65">
        <v>0</v>
      </c>
      <c r="BG96" s="65">
        <v>0</v>
      </c>
      <c r="BH96" s="65">
        <v>1.9192468899999999</v>
      </c>
      <c r="BI96" s="65">
        <v>0</v>
      </c>
      <c r="BJ96" s="65">
        <f t="shared" si="154"/>
        <v>1.5803417399999999</v>
      </c>
      <c r="BK96" s="65">
        <v>0</v>
      </c>
      <c r="BL96" s="65">
        <v>0</v>
      </c>
      <c r="BM96" s="65">
        <v>1.5803417399999999</v>
      </c>
      <c r="BN96" s="65">
        <v>0</v>
      </c>
      <c r="BO96" s="65">
        <f>SUM(BP96:BS96)</f>
        <v>1.5954608640000001</v>
      </c>
      <c r="BP96" s="65">
        <v>0</v>
      </c>
      <c r="BQ96" s="65">
        <v>0</v>
      </c>
      <c r="BR96" s="65">
        <v>1.5954608640000001</v>
      </c>
      <c r="BS96" s="65">
        <v>0</v>
      </c>
      <c r="BT96" s="65">
        <f t="shared" si="155"/>
        <v>1.5978971799999999</v>
      </c>
      <c r="BU96" s="65">
        <f t="shared" si="156"/>
        <v>0</v>
      </c>
      <c r="BV96" s="65">
        <f t="shared" si="156"/>
        <v>0</v>
      </c>
      <c r="BW96" s="65">
        <v>1.5978971799999999</v>
      </c>
      <c r="BX96" s="65">
        <f t="shared" si="157"/>
        <v>0</v>
      </c>
      <c r="BY96" s="65">
        <f>SUM(BZ96:CC96)</f>
        <v>1.5915946000000001</v>
      </c>
      <c r="BZ96" s="65">
        <v>0</v>
      </c>
      <c r="CA96" s="65">
        <v>0</v>
      </c>
      <c r="CB96" s="65">
        <v>1.5915946000000001</v>
      </c>
      <c r="CC96" s="65">
        <v>0</v>
      </c>
      <c r="CD96" s="65">
        <f t="shared" si="158"/>
        <v>1.5841674900000002</v>
      </c>
      <c r="CE96" s="65">
        <f t="shared" si="159"/>
        <v>0</v>
      </c>
      <c r="CF96" s="65">
        <f t="shared" si="159"/>
        <v>0</v>
      </c>
      <c r="CG96" s="65">
        <v>1.5841674900000002</v>
      </c>
      <c r="CH96" s="65">
        <f t="shared" si="160"/>
        <v>0</v>
      </c>
      <c r="CI96" s="65">
        <f>SUM(CJ96:CM96)</f>
        <v>2.4285047999999998</v>
      </c>
      <c r="CJ96" s="65">
        <v>0</v>
      </c>
      <c r="CK96" s="65">
        <v>0</v>
      </c>
      <c r="CL96" s="65">
        <v>2.4285047999999998</v>
      </c>
      <c r="CM96" s="65">
        <v>0</v>
      </c>
      <c r="CN96" s="65">
        <f t="shared" si="161"/>
        <v>3.4024120000000004</v>
      </c>
      <c r="CO96" s="65">
        <f t="shared" si="162"/>
        <v>0</v>
      </c>
      <c r="CP96" s="65">
        <f t="shared" si="162"/>
        <v>0</v>
      </c>
      <c r="CQ96" s="65">
        <f>[1]I0427_1037000158513_03_0_69_!AL96*1.2</f>
        <v>3.4024120000000004</v>
      </c>
      <c r="CR96" s="65">
        <f t="shared" si="163"/>
        <v>0</v>
      </c>
      <c r="CS96" s="65">
        <f t="shared" si="164"/>
        <v>9.7705848539999991</v>
      </c>
      <c r="CT96" s="65">
        <f t="shared" si="164"/>
        <v>0</v>
      </c>
      <c r="CU96" s="65">
        <f t="shared" si="164"/>
        <v>0</v>
      </c>
      <c r="CV96" s="65">
        <f t="shared" si="164"/>
        <v>9.7705848539999991</v>
      </c>
      <c r="CW96" s="65">
        <f t="shared" si="164"/>
        <v>0</v>
      </c>
      <c r="CX96" s="65">
        <f t="shared" si="164"/>
        <v>10.38858523</v>
      </c>
      <c r="CY96" s="65">
        <f t="shared" si="164"/>
        <v>0</v>
      </c>
      <c r="CZ96" s="65">
        <f t="shared" si="164"/>
        <v>0</v>
      </c>
      <c r="DA96" s="65">
        <f t="shared" si="164"/>
        <v>10.38858523</v>
      </c>
      <c r="DB96" s="65">
        <f t="shared" si="164"/>
        <v>0</v>
      </c>
      <c r="DC96" s="64" t="s">
        <v>287</v>
      </c>
      <c r="DD96" s="72">
        <f t="shared" si="80"/>
        <v>9.7705848539999991</v>
      </c>
      <c r="DE96" s="60">
        <f>SUM(AU96,BE96,BO96,CD96,CN96)</f>
        <v>10.737064944</v>
      </c>
      <c r="DF96" s="72">
        <f>SUM(AZ96,BJ96,BT96)</f>
        <v>5.4020057399999999</v>
      </c>
    </row>
    <row r="97" spans="1:110" ht="38.25" x14ac:dyDescent="0.25">
      <c r="A97" s="62" t="s">
        <v>274</v>
      </c>
      <c r="B97" s="63" t="s">
        <v>288</v>
      </c>
      <c r="C97" s="64" t="s">
        <v>289</v>
      </c>
      <c r="D97" s="64" t="s">
        <v>171</v>
      </c>
      <c r="E97" s="64">
        <v>0</v>
      </c>
      <c r="F97" s="64">
        <v>0</v>
      </c>
      <c r="G97" s="64">
        <v>0</v>
      </c>
      <c r="H97" s="64">
        <v>0</v>
      </c>
      <c r="I97" s="64">
        <v>0</v>
      </c>
      <c r="J97" s="64">
        <v>0</v>
      </c>
      <c r="K97" s="64">
        <v>7</v>
      </c>
      <c r="L97" s="64">
        <v>0</v>
      </c>
      <c r="M97" s="64">
        <v>35</v>
      </c>
      <c r="N97" s="64" t="s">
        <v>172</v>
      </c>
      <c r="O97" s="64">
        <v>2020</v>
      </c>
      <c r="P97" s="64">
        <v>2024</v>
      </c>
      <c r="Q97" s="71" t="s">
        <v>265</v>
      </c>
      <c r="R97" s="65"/>
      <c r="S97" s="65">
        <v>0.35659680187416337</v>
      </c>
      <c r="T97" s="65">
        <v>2.6637781100000004</v>
      </c>
      <c r="U97" s="66">
        <v>44835</v>
      </c>
      <c r="V97" s="65"/>
      <c r="W97" s="65">
        <v>0.35659680187416337</v>
      </c>
      <c r="X97" s="65">
        <v>2.6637781100000004</v>
      </c>
      <c r="Y97" s="66">
        <v>44835</v>
      </c>
      <c r="Z97" s="65">
        <v>0</v>
      </c>
      <c r="AA97" s="65">
        <v>0</v>
      </c>
      <c r="AB97" s="65" t="s">
        <v>118</v>
      </c>
      <c r="AC97" s="65" t="s">
        <v>118</v>
      </c>
      <c r="AD97" s="65" t="s">
        <v>118</v>
      </c>
      <c r="AE97" s="65" t="s">
        <v>118</v>
      </c>
      <c r="AF97" s="65">
        <f t="shared" si="145"/>
        <v>2.6637781060000001</v>
      </c>
      <c r="AG97" s="65">
        <f t="shared" si="146"/>
        <v>1.652599996</v>
      </c>
      <c r="AH97" s="65">
        <f>[1]I0427_1037000158513_03_0_69_!V97*1.2</f>
        <v>2.474146116</v>
      </c>
      <c r="AI97" s="65">
        <f t="shared" si="147"/>
        <v>0.53797130000000004</v>
      </c>
      <c r="AJ97" s="65">
        <f t="shared" si="148"/>
        <v>0</v>
      </c>
      <c r="AK97" s="65">
        <f t="shared" si="149"/>
        <v>0</v>
      </c>
      <c r="AL97" s="65">
        <v>0</v>
      </c>
      <c r="AM97" s="65">
        <v>0</v>
      </c>
      <c r="AN97" s="65">
        <v>0</v>
      </c>
      <c r="AO97" s="65">
        <v>0</v>
      </c>
      <c r="AP97" s="65">
        <f t="shared" si="150"/>
        <v>0</v>
      </c>
      <c r="AQ97" s="65">
        <v>0</v>
      </c>
      <c r="AR97" s="65">
        <v>0</v>
      </c>
      <c r="AS97" s="65">
        <v>0</v>
      </c>
      <c r="AT97" s="65">
        <v>0</v>
      </c>
      <c r="AU97" s="65">
        <f t="shared" si="151"/>
        <v>0.45403559999999998</v>
      </c>
      <c r="AV97" s="65">
        <v>0</v>
      </c>
      <c r="AW97" s="65">
        <v>0</v>
      </c>
      <c r="AX97" s="65">
        <v>0.45403559999999998</v>
      </c>
      <c r="AY97" s="65">
        <v>0</v>
      </c>
      <c r="AZ97" s="65">
        <f t="shared" si="152"/>
        <v>0.45400000000000001</v>
      </c>
      <c r="BA97" s="65">
        <v>0</v>
      </c>
      <c r="BB97" s="65">
        <v>0</v>
      </c>
      <c r="BC97" s="65">
        <v>0.45400000000000001</v>
      </c>
      <c r="BD97" s="65">
        <v>0</v>
      </c>
      <c r="BE97" s="65">
        <f t="shared" si="153"/>
        <v>0.47317121000000001</v>
      </c>
      <c r="BF97" s="65">
        <v>0</v>
      </c>
      <c r="BG97" s="65">
        <v>0</v>
      </c>
      <c r="BH97" s="65">
        <v>0.47317121000000001</v>
      </c>
      <c r="BI97" s="65">
        <v>0</v>
      </c>
      <c r="BJ97" s="65">
        <f t="shared" si="154"/>
        <v>0</v>
      </c>
      <c r="BK97" s="65">
        <v>0</v>
      </c>
      <c r="BL97" s="65">
        <v>0</v>
      </c>
      <c r="BM97" s="65">
        <v>0</v>
      </c>
      <c r="BN97" s="65">
        <v>0</v>
      </c>
      <c r="BO97" s="65">
        <f>SUM(BP97:BS97)</f>
        <v>1.198599996</v>
      </c>
      <c r="BP97" s="65">
        <v>0</v>
      </c>
      <c r="BQ97" s="65">
        <v>0</v>
      </c>
      <c r="BR97" s="65">
        <v>1.198599996</v>
      </c>
      <c r="BS97" s="65">
        <v>0</v>
      </c>
      <c r="BT97" s="65">
        <f t="shared" si="155"/>
        <v>1.198599996</v>
      </c>
      <c r="BU97" s="65">
        <f t="shared" si="156"/>
        <v>0</v>
      </c>
      <c r="BV97" s="65">
        <f t="shared" si="156"/>
        <v>0</v>
      </c>
      <c r="BW97" s="65">
        <v>1.198599996</v>
      </c>
      <c r="BX97" s="65">
        <f t="shared" si="157"/>
        <v>0</v>
      </c>
      <c r="BY97" s="65">
        <f>SUM(BZ97:CC97)</f>
        <v>0</v>
      </c>
      <c r="BZ97" s="65">
        <v>0</v>
      </c>
      <c r="CA97" s="65">
        <v>0</v>
      </c>
      <c r="CB97" s="65">
        <v>0</v>
      </c>
      <c r="CC97" s="65">
        <v>0</v>
      </c>
      <c r="CD97" s="65">
        <f t="shared" si="158"/>
        <v>0</v>
      </c>
      <c r="CE97" s="65">
        <f t="shared" si="159"/>
        <v>0</v>
      </c>
      <c r="CF97" s="65">
        <f t="shared" si="159"/>
        <v>0</v>
      </c>
      <c r="CG97" s="65">
        <v>0</v>
      </c>
      <c r="CH97" s="65">
        <f t="shared" si="160"/>
        <v>0</v>
      </c>
      <c r="CI97" s="65">
        <f>SUM(CJ97:CM97)</f>
        <v>0.53797130000000004</v>
      </c>
      <c r="CJ97" s="65">
        <v>0</v>
      </c>
      <c r="CK97" s="65">
        <v>0</v>
      </c>
      <c r="CL97" s="65">
        <v>0.53797130000000004</v>
      </c>
      <c r="CM97" s="65">
        <v>0</v>
      </c>
      <c r="CN97" s="65">
        <f t="shared" si="161"/>
        <v>0</v>
      </c>
      <c r="CO97" s="65">
        <f t="shared" si="162"/>
        <v>0</v>
      </c>
      <c r="CP97" s="65">
        <f t="shared" si="162"/>
        <v>0</v>
      </c>
      <c r="CQ97" s="65">
        <f>[1]I0427_1037000158513_03_0_69_!AL97*1.2</f>
        <v>0</v>
      </c>
      <c r="CR97" s="65">
        <f t="shared" si="163"/>
        <v>0</v>
      </c>
      <c r="CS97" s="65">
        <f t="shared" si="164"/>
        <v>2.6637781060000001</v>
      </c>
      <c r="CT97" s="65">
        <f t="shared" si="164"/>
        <v>0</v>
      </c>
      <c r="CU97" s="65">
        <f t="shared" si="164"/>
        <v>0</v>
      </c>
      <c r="CV97" s="65">
        <f t="shared" si="164"/>
        <v>2.6637781060000001</v>
      </c>
      <c r="CW97" s="65">
        <f t="shared" si="164"/>
        <v>0</v>
      </c>
      <c r="CX97" s="65">
        <f t="shared" si="164"/>
        <v>1.652599996</v>
      </c>
      <c r="CY97" s="65">
        <f t="shared" si="164"/>
        <v>0</v>
      </c>
      <c r="CZ97" s="65">
        <f t="shared" si="164"/>
        <v>0</v>
      </c>
      <c r="DA97" s="65">
        <f t="shared" si="164"/>
        <v>1.652599996</v>
      </c>
      <c r="DB97" s="65">
        <f t="shared" si="164"/>
        <v>0</v>
      </c>
      <c r="DC97" s="64" t="s">
        <v>186</v>
      </c>
      <c r="DD97" s="72">
        <f t="shared" si="80"/>
        <v>2.6637781060000001</v>
      </c>
      <c r="DE97" s="60">
        <f t="shared" si="135"/>
        <v>2.1258068059999999</v>
      </c>
    </row>
    <row r="98" spans="1:110" ht="31.5" x14ac:dyDescent="0.25">
      <c r="A98" s="62" t="s">
        <v>274</v>
      </c>
      <c r="B98" s="63" t="s">
        <v>290</v>
      </c>
      <c r="C98" s="64" t="s">
        <v>291</v>
      </c>
      <c r="D98" s="64" t="s">
        <v>171</v>
      </c>
      <c r="E98" s="64">
        <v>0</v>
      </c>
      <c r="F98" s="64">
        <v>0</v>
      </c>
      <c r="G98" s="64">
        <v>0</v>
      </c>
      <c r="H98" s="64">
        <v>0</v>
      </c>
      <c r="I98" s="64">
        <v>0</v>
      </c>
      <c r="J98" s="64">
        <v>0</v>
      </c>
      <c r="K98" s="64">
        <v>0</v>
      </c>
      <c r="L98" s="64">
        <v>8</v>
      </c>
      <c r="M98" s="64">
        <v>48</v>
      </c>
      <c r="N98" s="64" t="s">
        <v>172</v>
      </c>
      <c r="O98" s="64">
        <v>2020</v>
      </c>
      <c r="P98" s="64">
        <v>2020</v>
      </c>
      <c r="Q98" s="71">
        <f t="shared" si="144"/>
        <v>2020</v>
      </c>
      <c r="R98" s="65"/>
      <c r="S98" s="65">
        <v>0.18009231994645247</v>
      </c>
      <c r="T98" s="65">
        <v>1.3452896299999999</v>
      </c>
      <c r="U98" s="66">
        <v>43466</v>
      </c>
      <c r="V98" s="65"/>
      <c r="W98" s="65">
        <v>0.18009231994645247</v>
      </c>
      <c r="X98" s="65">
        <v>1.3452896299999999</v>
      </c>
      <c r="Y98" s="66">
        <v>43466</v>
      </c>
      <c r="Z98" s="65">
        <v>0</v>
      </c>
      <c r="AA98" s="65">
        <v>0</v>
      </c>
      <c r="AB98" s="65" t="s">
        <v>118</v>
      </c>
      <c r="AC98" s="65" t="s">
        <v>118</v>
      </c>
      <c r="AD98" s="65" t="s">
        <v>118</v>
      </c>
      <c r="AE98" s="65" t="s">
        <v>118</v>
      </c>
      <c r="AF98" s="65">
        <f t="shared" si="145"/>
        <v>1.3452896299999999</v>
      </c>
      <c r="AG98" s="65">
        <f t="shared" si="146"/>
        <v>1.0980000000000001</v>
      </c>
      <c r="AH98" s="65">
        <f>[1]I0427_1037000158513_03_0_69_!V98*1.2</f>
        <v>1.345289628</v>
      </c>
      <c r="AI98" s="65">
        <f t="shared" si="147"/>
        <v>0</v>
      </c>
      <c r="AJ98" s="65">
        <f t="shared" si="148"/>
        <v>0</v>
      </c>
      <c r="AK98" s="65">
        <f t="shared" si="149"/>
        <v>0</v>
      </c>
      <c r="AL98" s="65">
        <v>0</v>
      </c>
      <c r="AM98" s="65">
        <v>0</v>
      </c>
      <c r="AN98" s="65">
        <v>0</v>
      </c>
      <c r="AO98" s="65">
        <v>0</v>
      </c>
      <c r="AP98" s="65">
        <f t="shared" si="150"/>
        <v>0</v>
      </c>
      <c r="AQ98" s="65">
        <v>0</v>
      </c>
      <c r="AR98" s="65">
        <v>0</v>
      </c>
      <c r="AS98" s="65">
        <v>0</v>
      </c>
      <c r="AT98" s="65">
        <v>0</v>
      </c>
      <c r="AU98" s="65">
        <f t="shared" si="151"/>
        <v>1.3452896299999999</v>
      </c>
      <c r="AV98" s="65">
        <v>0</v>
      </c>
      <c r="AW98" s="65">
        <v>0</v>
      </c>
      <c r="AX98" s="65">
        <v>1.3452896299999999</v>
      </c>
      <c r="AY98" s="65">
        <v>0</v>
      </c>
      <c r="AZ98" s="65">
        <f t="shared" si="152"/>
        <v>1.0980000000000001</v>
      </c>
      <c r="BA98" s="65">
        <v>0</v>
      </c>
      <c r="BB98" s="65">
        <v>0</v>
      </c>
      <c r="BC98" s="65">
        <v>1.0980000000000001</v>
      </c>
      <c r="BD98" s="65">
        <v>0</v>
      </c>
      <c r="BE98" s="65">
        <f t="shared" si="153"/>
        <v>0</v>
      </c>
      <c r="BF98" s="65">
        <v>0</v>
      </c>
      <c r="BG98" s="65">
        <v>0</v>
      </c>
      <c r="BH98" s="65">
        <v>0</v>
      </c>
      <c r="BI98" s="65">
        <v>0</v>
      </c>
      <c r="BJ98" s="65">
        <f t="shared" si="154"/>
        <v>0</v>
      </c>
      <c r="BK98" s="65">
        <v>0</v>
      </c>
      <c r="BL98" s="65">
        <v>0</v>
      </c>
      <c r="BM98" s="65">
        <v>0</v>
      </c>
      <c r="BN98" s="65">
        <v>0</v>
      </c>
      <c r="BO98" s="65">
        <f>SUM(BP98:BS98)</f>
        <v>0</v>
      </c>
      <c r="BP98" s="65">
        <v>0</v>
      </c>
      <c r="BQ98" s="65">
        <v>0</v>
      </c>
      <c r="BR98" s="65">
        <v>0</v>
      </c>
      <c r="BS98" s="65">
        <v>0</v>
      </c>
      <c r="BT98" s="65">
        <f t="shared" si="155"/>
        <v>0</v>
      </c>
      <c r="BU98" s="65">
        <f t="shared" si="156"/>
        <v>0</v>
      </c>
      <c r="BV98" s="65">
        <f t="shared" si="156"/>
        <v>0</v>
      </c>
      <c r="BW98" s="65">
        <f>[1]I0427_1037000158513_03_0_69_!AH98*1.2</f>
        <v>0</v>
      </c>
      <c r="BX98" s="65">
        <f t="shared" si="157"/>
        <v>0</v>
      </c>
      <c r="BY98" s="65">
        <f>SUM(BZ98:CC98)</f>
        <v>0</v>
      </c>
      <c r="BZ98" s="65">
        <v>0</v>
      </c>
      <c r="CA98" s="65">
        <v>0</v>
      </c>
      <c r="CB98" s="65">
        <v>0</v>
      </c>
      <c r="CC98" s="65">
        <v>0</v>
      </c>
      <c r="CD98" s="65">
        <f t="shared" si="158"/>
        <v>0</v>
      </c>
      <c r="CE98" s="65">
        <f t="shared" si="159"/>
        <v>0</v>
      </c>
      <c r="CF98" s="65">
        <f t="shared" si="159"/>
        <v>0</v>
      </c>
      <c r="CG98" s="65">
        <f t="shared" si="159"/>
        <v>0</v>
      </c>
      <c r="CH98" s="65">
        <f t="shared" si="160"/>
        <v>0</v>
      </c>
      <c r="CI98" s="65">
        <f>SUM(CJ98:CM98)</f>
        <v>0</v>
      </c>
      <c r="CJ98" s="65">
        <v>0</v>
      </c>
      <c r="CK98" s="65">
        <v>0</v>
      </c>
      <c r="CL98" s="65">
        <v>0</v>
      </c>
      <c r="CM98" s="65">
        <v>0</v>
      </c>
      <c r="CN98" s="65">
        <f t="shared" si="161"/>
        <v>0</v>
      </c>
      <c r="CO98" s="65">
        <f t="shared" si="162"/>
        <v>0</v>
      </c>
      <c r="CP98" s="65">
        <f t="shared" si="162"/>
        <v>0</v>
      </c>
      <c r="CQ98" s="65">
        <f t="shared" si="162"/>
        <v>0</v>
      </c>
      <c r="CR98" s="65">
        <f t="shared" si="163"/>
        <v>0</v>
      </c>
      <c r="CS98" s="65">
        <f t="shared" si="164"/>
        <v>1.3452896299999999</v>
      </c>
      <c r="CT98" s="65">
        <f t="shared" si="164"/>
        <v>0</v>
      </c>
      <c r="CU98" s="65">
        <f t="shared" si="164"/>
        <v>0</v>
      </c>
      <c r="CV98" s="65">
        <f t="shared" si="164"/>
        <v>1.3452896299999999</v>
      </c>
      <c r="CW98" s="65">
        <f t="shared" si="164"/>
        <v>0</v>
      </c>
      <c r="CX98" s="65">
        <f t="shared" si="164"/>
        <v>1.0980000000000001</v>
      </c>
      <c r="CY98" s="65">
        <f t="shared" si="164"/>
        <v>0</v>
      </c>
      <c r="CZ98" s="65">
        <f t="shared" si="164"/>
        <v>0</v>
      </c>
      <c r="DA98" s="65">
        <f t="shared" si="164"/>
        <v>1.0980000000000001</v>
      </c>
      <c r="DB98" s="65">
        <f t="shared" si="164"/>
        <v>0</v>
      </c>
      <c r="DC98" s="64" t="s">
        <v>118</v>
      </c>
      <c r="DD98" s="72">
        <f t="shared" si="80"/>
        <v>1.3452896299999999</v>
      </c>
      <c r="DE98" s="60">
        <f t="shared" si="135"/>
        <v>1.3452896299999999</v>
      </c>
    </row>
    <row r="99" spans="1:110" ht="15.75" x14ac:dyDescent="0.25">
      <c r="A99" s="62" t="s">
        <v>274</v>
      </c>
      <c r="B99" s="63" t="s">
        <v>292</v>
      </c>
      <c r="C99" s="64" t="s">
        <v>293</v>
      </c>
      <c r="D99" s="64" t="s">
        <v>171</v>
      </c>
      <c r="E99" s="64">
        <v>0</v>
      </c>
      <c r="F99" s="64">
        <v>0</v>
      </c>
      <c r="G99" s="64">
        <v>0</v>
      </c>
      <c r="H99" s="64">
        <v>0</v>
      </c>
      <c r="I99" s="64">
        <v>0</v>
      </c>
      <c r="J99" s="64">
        <v>0</v>
      </c>
      <c r="K99" s="64">
        <v>7</v>
      </c>
      <c r="L99" s="64">
        <v>0</v>
      </c>
      <c r="M99" s="64">
        <v>36</v>
      </c>
      <c r="N99" s="64" t="s">
        <v>172</v>
      </c>
      <c r="O99" s="64">
        <v>2020</v>
      </c>
      <c r="P99" s="64">
        <v>2020</v>
      </c>
      <c r="Q99" s="71">
        <f t="shared" si="144"/>
        <v>2020</v>
      </c>
      <c r="R99" s="65"/>
      <c r="S99" s="65">
        <v>0.27946470682730923</v>
      </c>
      <c r="T99" s="65">
        <v>2.0876013599999999</v>
      </c>
      <c r="U99" s="66">
        <v>43435</v>
      </c>
      <c r="V99" s="65"/>
      <c r="W99" s="65">
        <v>0.27946470682730923</v>
      </c>
      <c r="X99" s="65">
        <v>2.0876013599999999</v>
      </c>
      <c r="Y99" s="66">
        <v>43435</v>
      </c>
      <c r="Z99" s="65">
        <v>0</v>
      </c>
      <c r="AA99" s="65">
        <v>0</v>
      </c>
      <c r="AB99" s="65" t="s">
        <v>118</v>
      </c>
      <c r="AC99" s="65" t="s">
        <v>118</v>
      </c>
      <c r="AD99" s="65" t="s">
        <v>118</v>
      </c>
      <c r="AE99" s="65" t="s">
        <v>118</v>
      </c>
      <c r="AF99" s="65">
        <f t="shared" si="145"/>
        <v>2.0876013599999999</v>
      </c>
      <c r="AG99" s="65">
        <f t="shared" si="146"/>
        <v>2.6150000000000002</v>
      </c>
      <c r="AH99" s="65">
        <f>[1]I0427_1037000158513_03_0_69_!V99*1.2</f>
        <v>2.0876013599999999</v>
      </c>
      <c r="AI99" s="65">
        <f t="shared" si="147"/>
        <v>0</v>
      </c>
      <c r="AJ99" s="65">
        <f t="shared" si="148"/>
        <v>0</v>
      </c>
      <c r="AK99" s="65">
        <f t="shared" si="149"/>
        <v>0</v>
      </c>
      <c r="AL99" s="65">
        <v>0</v>
      </c>
      <c r="AM99" s="65">
        <v>0</v>
      </c>
      <c r="AN99" s="65">
        <v>0</v>
      </c>
      <c r="AO99" s="65">
        <v>0</v>
      </c>
      <c r="AP99" s="65">
        <f t="shared" si="150"/>
        <v>0</v>
      </c>
      <c r="AQ99" s="65">
        <v>0</v>
      </c>
      <c r="AR99" s="65">
        <v>0</v>
      </c>
      <c r="AS99" s="65">
        <v>0</v>
      </c>
      <c r="AT99" s="65">
        <v>0</v>
      </c>
      <c r="AU99" s="65">
        <f t="shared" si="151"/>
        <v>2.0876013599999999</v>
      </c>
      <c r="AV99" s="65">
        <v>0</v>
      </c>
      <c r="AW99" s="65">
        <v>0</v>
      </c>
      <c r="AX99" s="65">
        <v>2.0876013599999999</v>
      </c>
      <c r="AY99" s="65">
        <v>0</v>
      </c>
      <c r="AZ99" s="65">
        <f t="shared" si="152"/>
        <v>2.6150000000000002</v>
      </c>
      <c r="BA99" s="65">
        <v>0</v>
      </c>
      <c r="BB99" s="65">
        <v>0</v>
      </c>
      <c r="BC99" s="65">
        <v>2.6150000000000002</v>
      </c>
      <c r="BD99" s="65">
        <v>0</v>
      </c>
      <c r="BE99" s="65">
        <f t="shared" si="153"/>
        <v>0</v>
      </c>
      <c r="BF99" s="65">
        <v>0</v>
      </c>
      <c r="BG99" s="65">
        <v>0</v>
      </c>
      <c r="BH99" s="65">
        <v>0</v>
      </c>
      <c r="BI99" s="65">
        <v>0</v>
      </c>
      <c r="BJ99" s="65">
        <f t="shared" si="154"/>
        <v>0</v>
      </c>
      <c r="BK99" s="65">
        <v>0</v>
      </c>
      <c r="BL99" s="65">
        <v>0</v>
      </c>
      <c r="BM99" s="65">
        <v>0</v>
      </c>
      <c r="BN99" s="65">
        <v>0</v>
      </c>
      <c r="BO99" s="65">
        <v>0</v>
      </c>
      <c r="BP99" s="65">
        <v>0</v>
      </c>
      <c r="BQ99" s="65">
        <v>0</v>
      </c>
      <c r="BR99" s="65">
        <v>0</v>
      </c>
      <c r="BS99" s="65">
        <v>0</v>
      </c>
      <c r="BT99" s="65">
        <f t="shared" si="155"/>
        <v>0</v>
      </c>
      <c r="BU99" s="65">
        <f t="shared" si="156"/>
        <v>0</v>
      </c>
      <c r="BV99" s="65">
        <f t="shared" si="156"/>
        <v>0</v>
      </c>
      <c r="BW99" s="65">
        <f>[1]I0427_1037000158513_03_0_69_!AH99*1.2</f>
        <v>0</v>
      </c>
      <c r="BX99" s="65">
        <f t="shared" si="157"/>
        <v>0</v>
      </c>
      <c r="BY99" s="65">
        <v>0</v>
      </c>
      <c r="BZ99" s="65">
        <v>0</v>
      </c>
      <c r="CA99" s="65">
        <v>0</v>
      </c>
      <c r="CB99" s="65">
        <v>0</v>
      </c>
      <c r="CC99" s="65">
        <v>0</v>
      </c>
      <c r="CD99" s="65">
        <f t="shared" si="158"/>
        <v>0</v>
      </c>
      <c r="CE99" s="65">
        <f t="shared" si="159"/>
        <v>0</v>
      </c>
      <c r="CF99" s="65">
        <f t="shared" si="159"/>
        <v>0</v>
      </c>
      <c r="CG99" s="65">
        <f t="shared" si="159"/>
        <v>0</v>
      </c>
      <c r="CH99" s="65">
        <f t="shared" si="160"/>
        <v>0</v>
      </c>
      <c r="CI99" s="65">
        <v>0</v>
      </c>
      <c r="CJ99" s="65">
        <v>0</v>
      </c>
      <c r="CK99" s="65">
        <v>0</v>
      </c>
      <c r="CL99" s="65">
        <v>0</v>
      </c>
      <c r="CM99" s="65">
        <v>0</v>
      </c>
      <c r="CN99" s="65">
        <f t="shared" si="161"/>
        <v>0</v>
      </c>
      <c r="CO99" s="65">
        <f t="shared" si="162"/>
        <v>0</v>
      </c>
      <c r="CP99" s="65">
        <f t="shared" si="162"/>
        <v>0</v>
      </c>
      <c r="CQ99" s="65">
        <f t="shared" si="162"/>
        <v>0</v>
      </c>
      <c r="CR99" s="65">
        <f t="shared" si="163"/>
        <v>0</v>
      </c>
      <c r="CS99" s="65">
        <f t="shared" si="164"/>
        <v>2.0876013599999999</v>
      </c>
      <c r="CT99" s="65">
        <f t="shared" si="164"/>
        <v>0</v>
      </c>
      <c r="CU99" s="65">
        <f t="shared" si="164"/>
        <v>0</v>
      </c>
      <c r="CV99" s="65">
        <f t="shared" si="164"/>
        <v>2.0876013599999999</v>
      </c>
      <c r="CW99" s="65">
        <f t="shared" si="164"/>
        <v>0</v>
      </c>
      <c r="CX99" s="65">
        <f t="shared" si="164"/>
        <v>2.6150000000000002</v>
      </c>
      <c r="CY99" s="65">
        <f t="shared" si="164"/>
        <v>0</v>
      </c>
      <c r="CZ99" s="65">
        <f t="shared" si="164"/>
        <v>0</v>
      </c>
      <c r="DA99" s="65">
        <f t="shared" si="164"/>
        <v>2.6150000000000002</v>
      </c>
      <c r="DB99" s="65">
        <f t="shared" si="164"/>
        <v>0</v>
      </c>
      <c r="DC99" s="64" t="s">
        <v>118</v>
      </c>
      <c r="DD99" s="72">
        <f t="shared" si="80"/>
        <v>2.0876013599999999</v>
      </c>
      <c r="DE99" s="60">
        <f t="shared" si="135"/>
        <v>2.0876013599999999</v>
      </c>
    </row>
    <row r="100" spans="1:110" ht="31.5" x14ac:dyDescent="0.25">
      <c r="A100" s="62" t="s">
        <v>274</v>
      </c>
      <c r="B100" s="63" t="s">
        <v>294</v>
      </c>
      <c r="C100" s="64" t="s">
        <v>295</v>
      </c>
      <c r="D100" s="64" t="s">
        <v>171</v>
      </c>
      <c r="E100" s="64">
        <v>0</v>
      </c>
      <c r="F100" s="64">
        <v>0</v>
      </c>
      <c r="G100" s="64">
        <v>0</v>
      </c>
      <c r="H100" s="64">
        <v>0</v>
      </c>
      <c r="I100" s="64">
        <v>0</v>
      </c>
      <c r="J100" s="64">
        <v>0</v>
      </c>
      <c r="K100" s="64">
        <v>0</v>
      </c>
      <c r="L100" s="64">
        <v>8</v>
      </c>
      <c r="M100" s="64">
        <v>49</v>
      </c>
      <c r="N100" s="64" t="s">
        <v>172</v>
      </c>
      <c r="O100" s="64">
        <v>2021</v>
      </c>
      <c r="P100" s="64">
        <v>2021</v>
      </c>
      <c r="Q100" s="71">
        <f t="shared" si="144"/>
        <v>2021</v>
      </c>
      <c r="R100" s="65"/>
      <c r="S100" s="65">
        <v>0.21658045649263721</v>
      </c>
      <c r="T100" s="65">
        <v>1.6178560099999999</v>
      </c>
      <c r="U100" s="66">
        <v>43466</v>
      </c>
      <c r="V100" s="65"/>
      <c r="W100" s="65">
        <v>0.21658045649263721</v>
      </c>
      <c r="X100" s="65">
        <v>1.6178560099999999</v>
      </c>
      <c r="Y100" s="66">
        <v>43466</v>
      </c>
      <c r="Z100" s="65">
        <v>0</v>
      </c>
      <c r="AA100" s="65">
        <v>0</v>
      </c>
      <c r="AB100" s="65" t="s">
        <v>118</v>
      </c>
      <c r="AC100" s="65" t="s">
        <v>118</v>
      </c>
      <c r="AD100" s="65" t="s">
        <v>118</v>
      </c>
      <c r="AE100" s="65" t="s">
        <v>118</v>
      </c>
      <c r="AF100" s="65">
        <f t="shared" si="145"/>
        <v>1.6178560099999999</v>
      </c>
      <c r="AG100" s="65">
        <f t="shared" si="146"/>
        <v>0</v>
      </c>
      <c r="AH100" s="65">
        <f>[1]I0427_1037000158513_03_0_69_!V100*1.2</f>
        <v>1.617856008</v>
      </c>
      <c r="AI100" s="65">
        <f t="shared" si="147"/>
        <v>0</v>
      </c>
      <c r="AJ100" s="65">
        <f t="shared" si="148"/>
        <v>0</v>
      </c>
      <c r="AK100" s="65">
        <f t="shared" si="149"/>
        <v>0</v>
      </c>
      <c r="AL100" s="65">
        <v>0</v>
      </c>
      <c r="AM100" s="65">
        <v>0</v>
      </c>
      <c r="AN100" s="65">
        <v>0</v>
      </c>
      <c r="AO100" s="65">
        <v>0</v>
      </c>
      <c r="AP100" s="65">
        <f t="shared" si="150"/>
        <v>0</v>
      </c>
      <c r="AQ100" s="65">
        <v>0</v>
      </c>
      <c r="AR100" s="65">
        <v>0</v>
      </c>
      <c r="AS100" s="65">
        <v>0</v>
      </c>
      <c r="AT100" s="65">
        <v>0</v>
      </c>
      <c r="AU100" s="65">
        <f t="shared" si="151"/>
        <v>0</v>
      </c>
      <c r="AV100" s="65">
        <v>0</v>
      </c>
      <c r="AW100" s="65">
        <v>0</v>
      </c>
      <c r="AX100" s="65">
        <v>0</v>
      </c>
      <c r="AY100" s="65">
        <v>0</v>
      </c>
      <c r="AZ100" s="65">
        <f t="shared" si="152"/>
        <v>0</v>
      </c>
      <c r="BA100" s="65">
        <v>0</v>
      </c>
      <c r="BB100" s="65">
        <v>0</v>
      </c>
      <c r="BC100" s="65">
        <v>0</v>
      </c>
      <c r="BD100" s="65">
        <v>0</v>
      </c>
      <c r="BE100" s="65">
        <f t="shared" si="153"/>
        <v>1.6178560099999999</v>
      </c>
      <c r="BF100" s="65">
        <v>0</v>
      </c>
      <c r="BG100" s="65">
        <v>0</v>
      </c>
      <c r="BH100" s="65">
        <v>1.6178560099999999</v>
      </c>
      <c r="BI100" s="65">
        <v>0</v>
      </c>
      <c r="BJ100" s="65">
        <f t="shared" si="154"/>
        <v>0</v>
      </c>
      <c r="BK100" s="65">
        <v>0</v>
      </c>
      <c r="BL100" s="65">
        <v>0</v>
      </c>
      <c r="BM100" s="65">
        <v>0</v>
      </c>
      <c r="BN100" s="65">
        <v>0</v>
      </c>
      <c r="BO100" s="65">
        <f t="shared" ref="BO100:BO110" si="165">SUM(BP100:BS100)</f>
        <v>0</v>
      </c>
      <c r="BP100" s="65">
        <v>0</v>
      </c>
      <c r="BQ100" s="65">
        <v>0</v>
      </c>
      <c r="BR100" s="65">
        <v>0</v>
      </c>
      <c r="BS100" s="65">
        <v>0</v>
      </c>
      <c r="BT100" s="65">
        <f t="shared" si="155"/>
        <v>0</v>
      </c>
      <c r="BU100" s="65">
        <f t="shared" si="156"/>
        <v>0</v>
      </c>
      <c r="BV100" s="65">
        <f t="shared" si="156"/>
        <v>0</v>
      </c>
      <c r="BW100" s="65">
        <f>[1]I0427_1037000158513_03_0_69_!AH100*1.2</f>
        <v>0</v>
      </c>
      <c r="BX100" s="65">
        <f t="shared" si="157"/>
        <v>0</v>
      </c>
      <c r="BY100" s="65">
        <v>0</v>
      </c>
      <c r="BZ100" s="65">
        <v>0</v>
      </c>
      <c r="CA100" s="65">
        <v>0</v>
      </c>
      <c r="CB100" s="65">
        <v>0</v>
      </c>
      <c r="CC100" s="65">
        <v>0</v>
      </c>
      <c r="CD100" s="65">
        <f t="shared" si="158"/>
        <v>0</v>
      </c>
      <c r="CE100" s="65">
        <f t="shared" si="159"/>
        <v>0</v>
      </c>
      <c r="CF100" s="65">
        <f t="shared" si="159"/>
        <v>0</v>
      </c>
      <c r="CG100" s="65">
        <f t="shared" si="159"/>
        <v>0</v>
      </c>
      <c r="CH100" s="65">
        <f t="shared" si="160"/>
        <v>0</v>
      </c>
      <c r="CI100" s="65">
        <v>0</v>
      </c>
      <c r="CJ100" s="65">
        <v>0</v>
      </c>
      <c r="CK100" s="65">
        <v>0</v>
      </c>
      <c r="CL100" s="65">
        <v>0</v>
      </c>
      <c r="CM100" s="65">
        <v>0</v>
      </c>
      <c r="CN100" s="65">
        <f t="shared" si="161"/>
        <v>0</v>
      </c>
      <c r="CO100" s="65">
        <f t="shared" si="162"/>
        <v>0</v>
      </c>
      <c r="CP100" s="65">
        <f t="shared" si="162"/>
        <v>0</v>
      </c>
      <c r="CQ100" s="65">
        <f t="shared" si="162"/>
        <v>0</v>
      </c>
      <c r="CR100" s="65">
        <f t="shared" si="163"/>
        <v>0</v>
      </c>
      <c r="CS100" s="65">
        <f t="shared" si="164"/>
        <v>1.6178560099999999</v>
      </c>
      <c r="CT100" s="65">
        <f t="shared" si="164"/>
        <v>0</v>
      </c>
      <c r="CU100" s="65">
        <f t="shared" si="164"/>
        <v>0</v>
      </c>
      <c r="CV100" s="65">
        <f t="shared" si="164"/>
        <v>1.6178560099999999</v>
      </c>
      <c r="CW100" s="65">
        <f t="shared" si="164"/>
        <v>0</v>
      </c>
      <c r="CX100" s="65">
        <f t="shared" si="164"/>
        <v>0</v>
      </c>
      <c r="CY100" s="65">
        <f t="shared" si="164"/>
        <v>0</v>
      </c>
      <c r="CZ100" s="65">
        <f t="shared" si="164"/>
        <v>0</v>
      </c>
      <c r="DA100" s="65">
        <f t="shared" si="164"/>
        <v>0</v>
      </c>
      <c r="DB100" s="65">
        <f t="shared" si="164"/>
        <v>0</v>
      </c>
      <c r="DC100" s="64" t="s">
        <v>118</v>
      </c>
      <c r="DD100" s="72">
        <f t="shared" si="80"/>
        <v>1.6178560099999999</v>
      </c>
      <c r="DE100" s="60">
        <f t="shared" si="135"/>
        <v>1.6178560099999999</v>
      </c>
    </row>
    <row r="101" spans="1:110" ht="39" customHeight="1" x14ac:dyDescent="0.25">
      <c r="A101" s="62" t="s">
        <v>274</v>
      </c>
      <c r="B101" s="63" t="s">
        <v>296</v>
      </c>
      <c r="C101" s="64" t="s">
        <v>297</v>
      </c>
      <c r="D101" s="64" t="s">
        <v>171</v>
      </c>
      <c r="E101" s="64">
        <v>0</v>
      </c>
      <c r="F101" s="64">
        <v>0</v>
      </c>
      <c r="G101" s="64">
        <v>0</v>
      </c>
      <c r="H101" s="64">
        <v>0</v>
      </c>
      <c r="I101" s="64">
        <v>0</v>
      </c>
      <c r="J101" s="64">
        <v>0</v>
      </c>
      <c r="K101" s="64">
        <v>0</v>
      </c>
      <c r="L101" s="64">
        <v>8</v>
      </c>
      <c r="M101" s="64">
        <v>50</v>
      </c>
      <c r="N101" s="71" t="s">
        <v>118</v>
      </c>
      <c r="O101" s="71" t="s">
        <v>118</v>
      </c>
      <c r="P101" s="71" t="s">
        <v>118</v>
      </c>
      <c r="Q101" s="71" t="s">
        <v>118</v>
      </c>
      <c r="R101" s="65"/>
      <c r="S101" s="65">
        <v>0</v>
      </c>
      <c r="T101" s="65">
        <v>0</v>
      </c>
      <c r="U101" s="66" t="s">
        <v>118</v>
      </c>
      <c r="V101" s="65"/>
      <c r="W101" s="65">
        <v>0</v>
      </c>
      <c r="X101" s="65">
        <v>0</v>
      </c>
      <c r="Y101" s="66" t="s">
        <v>118</v>
      </c>
      <c r="Z101" s="65">
        <v>0</v>
      </c>
      <c r="AA101" s="65">
        <v>0</v>
      </c>
      <c r="AB101" s="65" t="s">
        <v>118</v>
      </c>
      <c r="AC101" s="65" t="s">
        <v>118</v>
      </c>
      <c r="AD101" s="65" t="s">
        <v>118</v>
      </c>
      <c r="AE101" s="65" t="s">
        <v>118</v>
      </c>
      <c r="AF101" s="65">
        <f t="shared" si="145"/>
        <v>0</v>
      </c>
      <c r="AG101" s="65">
        <f t="shared" si="146"/>
        <v>0</v>
      </c>
      <c r="AH101" s="65">
        <f>[1]I0427_1037000158513_03_0_69_!V101*1.2</f>
        <v>1.7881970399999998</v>
      </c>
      <c r="AI101" s="65">
        <f t="shared" si="147"/>
        <v>0</v>
      </c>
      <c r="AJ101" s="65">
        <f t="shared" si="148"/>
        <v>0</v>
      </c>
      <c r="AK101" s="65">
        <f t="shared" si="149"/>
        <v>0</v>
      </c>
      <c r="AL101" s="65">
        <v>0</v>
      </c>
      <c r="AM101" s="65">
        <v>0</v>
      </c>
      <c r="AN101" s="65">
        <v>0</v>
      </c>
      <c r="AO101" s="65">
        <v>0</v>
      </c>
      <c r="AP101" s="65">
        <f t="shared" si="150"/>
        <v>0</v>
      </c>
      <c r="AQ101" s="65">
        <v>0</v>
      </c>
      <c r="AR101" s="65">
        <v>0</v>
      </c>
      <c r="AS101" s="65">
        <v>0</v>
      </c>
      <c r="AT101" s="65">
        <v>0</v>
      </c>
      <c r="AU101" s="65">
        <f t="shared" si="151"/>
        <v>0</v>
      </c>
      <c r="AV101" s="65">
        <v>0</v>
      </c>
      <c r="AW101" s="65">
        <v>0</v>
      </c>
      <c r="AX101" s="65">
        <v>0</v>
      </c>
      <c r="AY101" s="65">
        <v>0</v>
      </c>
      <c r="AZ101" s="65">
        <f t="shared" si="152"/>
        <v>0</v>
      </c>
      <c r="BA101" s="65">
        <v>0</v>
      </c>
      <c r="BB101" s="65">
        <v>0</v>
      </c>
      <c r="BC101" s="65">
        <v>0</v>
      </c>
      <c r="BD101" s="65">
        <v>0</v>
      </c>
      <c r="BE101" s="65">
        <f t="shared" si="153"/>
        <v>0</v>
      </c>
      <c r="BF101" s="65">
        <v>0</v>
      </c>
      <c r="BG101" s="65">
        <v>0</v>
      </c>
      <c r="BH101" s="65">
        <v>0</v>
      </c>
      <c r="BI101" s="65">
        <v>0</v>
      </c>
      <c r="BJ101" s="65">
        <f t="shared" si="154"/>
        <v>0</v>
      </c>
      <c r="BK101" s="65">
        <v>0</v>
      </c>
      <c r="BL101" s="65">
        <v>0</v>
      </c>
      <c r="BM101" s="65">
        <v>0</v>
      </c>
      <c r="BN101" s="65">
        <v>0</v>
      </c>
      <c r="BO101" s="65">
        <f t="shared" si="165"/>
        <v>0</v>
      </c>
      <c r="BP101" s="65">
        <v>0</v>
      </c>
      <c r="BQ101" s="65">
        <v>0</v>
      </c>
      <c r="BR101" s="65">
        <v>0</v>
      </c>
      <c r="BS101" s="65">
        <v>0</v>
      </c>
      <c r="BT101" s="65">
        <f t="shared" si="155"/>
        <v>0</v>
      </c>
      <c r="BU101" s="65">
        <f t="shared" si="156"/>
        <v>0</v>
      </c>
      <c r="BV101" s="65">
        <f t="shared" si="156"/>
        <v>0</v>
      </c>
      <c r="BW101" s="65">
        <f>[1]I0427_1037000158513_03_0_69_!AH101*1.2</f>
        <v>0</v>
      </c>
      <c r="BX101" s="65">
        <f t="shared" si="157"/>
        <v>0</v>
      </c>
      <c r="BY101" s="65">
        <f t="shared" ref="BY101:BY107" si="166">SUM(BZ101:CC101)</f>
        <v>0</v>
      </c>
      <c r="BZ101" s="65">
        <v>0</v>
      </c>
      <c r="CA101" s="65">
        <v>0</v>
      </c>
      <c r="CB101" s="65">
        <v>0</v>
      </c>
      <c r="CC101" s="65">
        <v>0</v>
      </c>
      <c r="CD101" s="65">
        <f t="shared" si="158"/>
        <v>0</v>
      </c>
      <c r="CE101" s="65">
        <f t="shared" si="159"/>
        <v>0</v>
      </c>
      <c r="CF101" s="65">
        <f t="shared" si="159"/>
        <v>0</v>
      </c>
      <c r="CG101" s="65">
        <f t="shared" si="159"/>
        <v>0</v>
      </c>
      <c r="CH101" s="65">
        <f t="shared" si="160"/>
        <v>0</v>
      </c>
      <c r="CI101" s="65">
        <f t="shared" ref="CI101:CI108" si="167">SUM(CJ101:CM101)</f>
        <v>0</v>
      </c>
      <c r="CJ101" s="65">
        <v>0</v>
      </c>
      <c r="CK101" s="65">
        <v>0</v>
      </c>
      <c r="CL101" s="65">
        <v>0</v>
      </c>
      <c r="CM101" s="65">
        <v>0</v>
      </c>
      <c r="CN101" s="65">
        <f t="shared" si="161"/>
        <v>0</v>
      </c>
      <c r="CO101" s="65">
        <f t="shared" si="162"/>
        <v>0</v>
      </c>
      <c r="CP101" s="65">
        <f t="shared" si="162"/>
        <v>0</v>
      </c>
      <c r="CQ101" s="65">
        <f t="shared" si="162"/>
        <v>0</v>
      </c>
      <c r="CR101" s="65">
        <f t="shared" si="163"/>
        <v>0</v>
      </c>
      <c r="CS101" s="65">
        <f t="shared" si="164"/>
        <v>0</v>
      </c>
      <c r="CT101" s="65">
        <f t="shared" si="164"/>
        <v>0</v>
      </c>
      <c r="CU101" s="65">
        <f t="shared" si="164"/>
        <v>0</v>
      </c>
      <c r="CV101" s="65">
        <f t="shared" si="164"/>
        <v>0</v>
      </c>
      <c r="CW101" s="65">
        <f t="shared" si="164"/>
        <v>0</v>
      </c>
      <c r="CX101" s="65">
        <f t="shared" si="164"/>
        <v>0</v>
      </c>
      <c r="CY101" s="65">
        <f t="shared" si="164"/>
        <v>0</v>
      </c>
      <c r="CZ101" s="65">
        <f t="shared" si="164"/>
        <v>0</v>
      </c>
      <c r="DA101" s="65">
        <f t="shared" si="164"/>
        <v>0</v>
      </c>
      <c r="DB101" s="65">
        <f t="shared" si="164"/>
        <v>0</v>
      </c>
      <c r="DC101" s="64" t="s">
        <v>118</v>
      </c>
      <c r="DD101" s="72">
        <f t="shared" si="80"/>
        <v>0</v>
      </c>
      <c r="DE101" s="60">
        <f t="shared" si="135"/>
        <v>0</v>
      </c>
    </row>
    <row r="102" spans="1:110" ht="15.75" x14ac:dyDescent="0.25">
      <c r="A102" s="62" t="s">
        <v>274</v>
      </c>
      <c r="B102" s="63" t="s">
        <v>298</v>
      </c>
      <c r="C102" s="64" t="s">
        <v>299</v>
      </c>
      <c r="D102" s="64" t="s">
        <v>171</v>
      </c>
      <c r="E102" s="64">
        <v>0</v>
      </c>
      <c r="F102" s="64">
        <v>0</v>
      </c>
      <c r="G102" s="64">
        <v>0</v>
      </c>
      <c r="H102" s="64">
        <v>0</v>
      </c>
      <c r="I102" s="64">
        <v>0</v>
      </c>
      <c r="J102" s="64">
        <v>0</v>
      </c>
      <c r="K102" s="64">
        <v>7</v>
      </c>
      <c r="L102" s="64">
        <v>0</v>
      </c>
      <c r="M102" s="64">
        <v>40</v>
      </c>
      <c r="N102" s="64" t="s">
        <v>172</v>
      </c>
      <c r="O102" s="64" t="s">
        <v>118</v>
      </c>
      <c r="P102" s="64" t="s">
        <v>118</v>
      </c>
      <c r="Q102" s="71" t="str">
        <f>P102</f>
        <v>нд</v>
      </c>
      <c r="R102" s="65" t="s">
        <v>118</v>
      </c>
      <c r="S102" s="65">
        <v>0</v>
      </c>
      <c r="T102" s="65">
        <v>0</v>
      </c>
      <c r="U102" s="65" t="s">
        <v>118</v>
      </c>
      <c r="V102" s="65" t="s">
        <v>118</v>
      </c>
      <c r="W102" s="65">
        <v>0</v>
      </c>
      <c r="X102" s="65">
        <v>0</v>
      </c>
      <c r="Y102" s="65" t="s">
        <v>118</v>
      </c>
      <c r="Z102" s="65">
        <v>0</v>
      </c>
      <c r="AA102" s="65">
        <v>0</v>
      </c>
      <c r="AB102" s="65" t="s">
        <v>118</v>
      </c>
      <c r="AC102" s="65" t="s">
        <v>118</v>
      </c>
      <c r="AD102" s="65" t="s">
        <v>118</v>
      </c>
      <c r="AE102" s="65" t="s">
        <v>118</v>
      </c>
      <c r="AF102" s="65">
        <f t="shared" si="145"/>
        <v>0</v>
      </c>
      <c r="AG102" s="65">
        <f t="shared" si="146"/>
        <v>0</v>
      </c>
      <c r="AH102" s="65">
        <f>[1]I0427_1037000158513_03_0_69_!V102*1.2</f>
        <v>0</v>
      </c>
      <c r="AI102" s="65">
        <f t="shared" si="147"/>
        <v>0</v>
      </c>
      <c r="AJ102" s="65">
        <f t="shared" si="148"/>
        <v>0</v>
      </c>
      <c r="AK102" s="65">
        <f t="shared" si="149"/>
        <v>0</v>
      </c>
      <c r="AL102" s="65">
        <v>0</v>
      </c>
      <c r="AM102" s="65">
        <v>0</v>
      </c>
      <c r="AN102" s="65">
        <v>0</v>
      </c>
      <c r="AO102" s="65">
        <v>0</v>
      </c>
      <c r="AP102" s="65">
        <f t="shared" si="150"/>
        <v>0</v>
      </c>
      <c r="AQ102" s="65">
        <v>0</v>
      </c>
      <c r="AR102" s="65">
        <v>0</v>
      </c>
      <c r="AS102" s="65">
        <v>0</v>
      </c>
      <c r="AT102" s="65">
        <v>0</v>
      </c>
      <c r="AU102" s="65">
        <f t="shared" si="151"/>
        <v>0</v>
      </c>
      <c r="AV102" s="65">
        <v>0</v>
      </c>
      <c r="AW102" s="65">
        <v>0</v>
      </c>
      <c r="AX102" s="65">
        <v>0</v>
      </c>
      <c r="AY102" s="65">
        <v>0</v>
      </c>
      <c r="AZ102" s="65">
        <f t="shared" si="152"/>
        <v>0</v>
      </c>
      <c r="BA102" s="65">
        <v>0</v>
      </c>
      <c r="BB102" s="65">
        <v>0</v>
      </c>
      <c r="BC102" s="65">
        <v>0</v>
      </c>
      <c r="BD102" s="65">
        <v>0</v>
      </c>
      <c r="BE102" s="65">
        <f t="shared" si="153"/>
        <v>0</v>
      </c>
      <c r="BF102" s="65">
        <v>0</v>
      </c>
      <c r="BG102" s="65">
        <v>0</v>
      </c>
      <c r="BH102" s="65">
        <v>0</v>
      </c>
      <c r="BI102" s="65">
        <v>0</v>
      </c>
      <c r="BJ102" s="65">
        <f t="shared" si="154"/>
        <v>0</v>
      </c>
      <c r="BK102" s="65">
        <v>0</v>
      </c>
      <c r="BL102" s="65">
        <v>0</v>
      </c>
      <c r="BM102" s="65">
        <v>0</v>
      </c>
      <c r="BN102" s="65">
        <v>0</v>
      </c>
      <c r="BO102" s="65">
        <f t="shared" si="165"/>
        <v>0</v>
      </c>
      <c r="BP102" s="65">
        <v>0</v>
      </c>
      <c r="BQ102" s="65">
        <v>0</v>
      </c>
      <c r="BR102" s="65">
        <v>0</v>
      </c>
      <c r="BS102" s="65">
        <v>0</v>
      </c>
      <c r="BT102" s="65">
        <f t="shared" si="155"/>
        <v>0</v>
      </c>
      <c r="BU102" s="65">
        <f t="shared" si="156"/>
        <v>0</v>
      </c>
      <c r="BV102" s="65">
        <f t="shared" si="156"/>
        <v>0</v>
      </c>
      <c r="BW102" s="65">
        <f>[1]I0427_1037000158513_03_0_69_!AH102*1.2</f>
        <v>0</v>
      </c>
      <c r="BX102" s="65">
        <f t="shared" si="157"/>
        <v>0</v>
      </c>
      <c r="BY102" s="65">
        <f t="shared" si="166"/>
        <v>0</v>
      </c>
      <c r="BZ102" s="65">
        <v>0</v>
      </c>
      <c r="CA102" s="65">
        <v>0</v>
      </c>
      <c r="CB102" s="65">
        <v>0</v>
      </c>
      <c r="CC102" s="65">
        <v>0</v>
      </c>
      <c r="CD102" s="65">
        <f t="shared" si="158"/>
        <v>0</v>
      </c>
      <c r="CE102" s="65">
        <f t="shared" si="159"/>
        <v>0</v>
      </c>
      <c r="CF102" s="65">
        <f t="shared" si="159"/>
        <v>0</v>
      </c>
      <c r="CG102" s="65">
        <f t="shared" si="159"/>
        <v>0</v>
      </c>
      <c r="CH102" s="65">
        <f t="shared" si="160"/>
        <v>0</v>
      </c>
      <c r="CI102" s="65">
        <f t="shared" si="167"/>
        <v>0</v>
      </c>
      <c r="CJ102" s="65">
        <v>0</v>
      </c>
      <c r="CK102" s="65">
        <v>0</v>
      </c>
      <c r="CL102" s="65">
        <v>0</v>
      </c>
      <c r="CM102" s="65">
        <v>0</v>
      </c>
      <c r="CN102" s="65">
        <f t="shared" si="161"/>
        <v>0</v>
      </c>
      <c r="CO102" s="65">
        <f t="shared" si="162"/>
        <v>0</v>
      </c>
      <c r="CP102" s="65">
        <f t="shared" si="162"/>
        <v>0</v>
      </c>
      <c r="CQ102" s="65">
        <f t="shared" si="162"/>
        <v>0</v>
      </c>
      <c r="CR102" s="65">
        <f t="shared" si="163"/>
        <v>0</v>
      </c>
      <c r="CS102" s="65">
        <f t="shared" si="164"/>
        <v>0</v>
      </c>
      <c r="CT102" s="65">
        <f t="shared" si="164"/>
        <v>0</v>
      </c>
      <c r="CU102" s="65">
        <f t="shared" si="164"/>
        <v>0</v>
      </c>
      <c r="CV102" s="65">
        <f t="shared" si="164"/>
        <v>0</v>
      </c>
      <c r="CW102" s="65">
        <f t="shared" si="164"/>
        <v>0</v>
      </c>
      <c r="CX102" s="65">
        <f t="shared" si="164"/>
        <v>0</v>
      </c>
      <c r="CY102" s="65">
        <f t="shared" si="164"/>
        <v>0</v>
      </c>
      <c r="CZ102" s="65">
        <f t="shared" si="164"/>
        <v>0</v>
      </c>
      <c r="DA102" s="65">
        <f t="shared" si="164"/>
        <v>0</v>
      </c>
      <c r="DB102" s="65">
        <f t="shared" si="164"/>
        <v>0</v>
      </c>
      <c r="DC102" s="64" t="s">
        <v>118</v>
      </c>
      <c r="DD102" s="72">
        <f t="shared" si="80"/>
        <v>0</v>
      </c>
      <c r="DE102" s="60">
        <f t="shared" si="135"/>
        <v>0</v>
      </c>
      <c r="DF102" s="72">
        <f>SUM(AZ102,BJ102,BT102)</f>
        <v>0</v>
      </c>
    </row>
    <row r="103" spans="1:110" ht="15.75" x14ac:dyDescent="0.25">
      <c r="A103" s="62" t="s">
        <v>274</v>
      </c>
      <c r="B103" s="63" t="s">
        <v>300</v>
      </c>
      <c r="C103" s="64" t="s">
        <v>301</v>
      </c>
      <c r="D103" s="64" t="s">
        <v>171</v>
      </c>
      <c r="E103" s="64">
        <v>0</v>
      </c>
      <c r="F103" s="64">
        <v>0</v>
      </c>
      <c r="G103" s="64">
        <v>0</v>
      </c>
      <c r="H103" s="64">
        <v>0</v>
      </c>
      <c r="I103" s="64">
        <v>0</v>
      </c>
      <c r="J103" s="64">
        <v>0</v>
      </c>
      <c r="K103" s="64">
        <v>7</v>
      </c>
      <c r="L103" s="64">
        <v>0</v>
      </c>
      <c r="M103" s="64">
        <v>37</v>
      </c>
      <c r="N103" s="64" t="s">
        <v>172</v>
      </c>
      <c r="O103" s="64">
        <v>2020</v>
      </c>
      <c r="P103" s="64">
        <v>2022</v>
      </c>
      <c r="Q103" s="71">
        <f>P103</f>
        <v>2022</v>
      </c>
      <c r="R103" s="65"/>
      <c r="S103" s="65">
        <v>2.3569522382864792</v>
      </c>
      <c r="T103" s="65">
        <v>17.60643322</v>
      </c>
      <c r="U103" s="66">
        <v>44835</v>
      </c>
      <c r="V103" s="65"/>
      <c r="W103" s="65">
        <v>2.3569522382864792</v>
      </c>
      <c r="X103" s="65">
        <v>17.60643322</v>
      </c>
      <c r="Y103" s="66">
        <v>44835</v>
      </c>
      <c r="Z103" s="65">
        <v>0</v>
      </c>
      <c r="AA103" s="65">
        <v>0</v>
      </c>
      <c r="AB103" s="65" t="s">
        <v>118</v>
      </c>
      <c r="AC103" s="65" t="s">
        <v>118</v>
      </c>
      <c r="AD103" s="65" t="s">
        <v>118</v>
      </c>
      <c r="AE103" s="65" t="s">
        <v>118</v>
      </c>
      <c r="AF103" s="65">
        <f t="shared" si="145"/>
        <v>17.60643322</v>
      </c>
      <c r="AG103" s="65">
        <f t="shared" si="146"/>
        <v>17.190749996000001</v>
      </c>
      <c r="AH103" s="65">
        <f>[1]I0427_1037000158513_03_0_69_!V103*1.2</f>
        <v>17.103883212</v>
      </c>
      <c r="AI103" s="65">
        <f t="shared" si="147"/>
        <v>0</v>
      </c>
      <c r="AJ103" s="65">
        <f t="shared" si="148"/>
        <v>0</v>
      </c>
      <c r="AK103" s="65">
        <f t="shared" si="149"/>
        <v>0</v>
      </c>
      <c r="AL103" s="65">
        <v>0</v>
      </c>
      <c r="AM103" s="65">
        <v>0</v>
      </c>
      <c r="AN103" s="65">
        <v>0</v>
      </c>
      <c r="AO103" s="65">
        <v>0</v>
      </c>
      <c r="AP103" s="65">
        <f t="shared" si="150"/>
        <v>0</v>
      </c>
      <c r="AQ103" s="65">
        <v>0</v>
      </c>
      <c r="AR103" s="65">
        <v>0</v>
      </c>
      <c r="AS103" s="65">
        <v>0</v>
      </c>
      <c r="AT103" s="65">
        <v>0</v>
      </c>
      <c r="AU103" s="65">
        <f t="shared" si="151"/>
        <v>12.71143322</v>
      </c>
      <c r="AV103" s="65">
        <v>0</v>
      </c>
      <c r="AW103" s="65">
        <v>0</v>
      </c>
      <c r="AX103" s="65">
        <v>12.71143322</v>
      </c>
      <c r="AY103" s="65">
        <v>0</v>
      </c>
      <c r="AZ103" s="65">
        <f t="shared" si="152"/>
        <v>12.297999996</v>
      </c>
      <c r="BA103" s="65">
        <v>0</v>
      </c>
      <c r="BB103" s="65">
        <v>0</v>
      </c>
      <c r="BC103" s="65">
        <v>12.297999996</v>
      </c>
      <c r="BD103" s="65">
        <v>0</v>
      </c>
      <c r="BE103" s="65">
        <f t="shared" si="153"/>
        <v>0</v>
      </c>
      <c r="BF103" s="65">
        <v>0</v>
      </c>
      <c r="BG103" s="65">
        <v>0</v>
      </c>
      <c r="BH103" s="65">
        <v>0</v>
      </c>
      <c r="BI103" s="65">
        <v>0</v>
      </c>
      <c r="BJ103" s="65">
        <f t="shared" si="154"/>
        <v>0</v>
      </c>
      <c r="BK103" s="65">
        <v>0</v>
      </c>
      <c r="BL103" s="65">
        <v>0</v>
      </c>
      <c r="BM103" s="65">
        <v>0</v>
      </c>
      <c r="BN103" s="65">
        <v>0</v>
      </c>
      <c r="BO103" s="65">
        <f t="shared" si="165"/>
        <v>4.8949999999999996</v>
      </c>
      <c r="BP103" s="65">
        <v>0</v>
      </c>
      <c r="BQ103" s="65">
        <v>0</v>
      </c>
      <c r="BR103" s="65">
        <v>4.8949999999999996</v>
      </c>
      <c r="BS103" s="65">
        <v>0</v>
      </c>
      <c r="BT103" s="65">
        <f t="shared" si="155"/>
        <v>4.8927500000000004</v>
      </c>
      <c r="BU103" s="65">
        <f t="shared" si="156"/>
        <v>0</v>
      </c>
      <c r="BV103" s="65">
        <f t="shared" si="156"/>
        <v>0</v>
      </c>
      <c r="BW103" s="65">
        <v>4.8927500000000004</v>
      </c>
      <c r="BX103" s="65">
        <f t="shared" si="157"/>
        <v>0</v>
      </c>
      <c r="BY103" s="65">
        <f t="shared" si="166"/>
        <v>0</v>
      </c>
      <c r="BZ103" s="65">
        <v>0</v>
      </c>
      <c r="CA103" s="65">
        <v>0</v>
      </c>
      <c r="CB103" s="65">
        <v>0</v>
      </c>
      <c r="CC103" s="65">
        <v>0</v>
      </c>
      <c r="CD103" s="65">
        <f t="shared" si="158"/>
        <v>0</v>
      </c>
      <c r="CE103" s="65">
        <f t="shared" si="159"/>
        <v>0</v>
      </c>
      <c r="CF103" s="65">
        <f t="shared" si="159"/>
        <v>0</v>
      </c>
      <c r="CG103" s="65">
        <f t="shared" si="159"/>
        <v>0</v>
      </c>
      <c r="CH103" s="65">
        <f t="shared" si="160"/>
        <v>0</v>
      </c>
      <c r="CI103" s="65">
        <f t="shared" si="167"/>
        <v>0</v>
      </c>
      <c r="CJ103" s="65">
        <v>0</v>
      </c>
      <c r="CK103" s="65">
        <v>0</v>
      </c>
      <c r="CL103" s="65">
        <v>0</v>
      </c>
      <c r="CM103" s="65">
        <v>0</v>
      </c>
      <c r="CN103" s="65">
        <f t="shared" si="161"/>
        <v>0</v>
      </c>
      <c r="CO103" s="65">
        <f t="shared" si="162"/>
        <v>0</v>
      </c>
      <c r="CP103" s="65">
        <f t="shared" si="162"/>
        <v>0</v>
      </c>
      <c r="CQ103" s="65">
        <f t="shared" si="162"/>
        <v>0</v>
      </c>
      <c r="CR103" s="65">
        <f t="shared" si="163"/>
        <v>0</v>
      </c>
      <c r="CS103" s="65">
        <f t="shared" si="164"/>
        <v>17.60643322</v>
      </c>
      <c r="CT103" s="65">
        <f t="shared" si="164"/>
        <v>0</v>
      </c>
      <c r="CU103" s="65">
        <f t="shared" si="164"/>
        <v>0</v>
      </c>
      <c r="CV103" s="65">
        <f t="shared" si="164"/>
        <v>17.60643322</v>
      </c>
      <c r="CW103" s="65">
        <f t="shared" si="164"/>
        <v>0</v>
      </c>
      <c r="CX103" s="65">
        <f t="shared" si="164"/>
        <v>17.190749996000001</v>
      </c>
      <c r="CY103" s="65">
        <f t="shared" si="164"/>
        <v>0</v>
      </c>
      <c r="CZ103" s="65">
        <f t="shared" si="164"/>
        <v>0</v>
      </c>
      <c r="DA103" s="65">
        <f t="shared" si="164"/>
        <v>17.190749996000001</v>
      </c>
      <c r="DB103" s="65">
        <f t="shared" si="164"/>
        <v>0</v>
      </c>
      <c r="DC103" s="64" t="s">
        <v>118</v>
      </c>
      <c r="DD103" s="72">
        <f t="shared" si="80"/>
        <v>17.60643322</v>
      </c>
      <c r="DE103" s="60">
        <f t="shared" si="135"/>
        <v>17.604183219999999</v>
      </c>
    </row>
    <row r="104" spans="1:110" ht="31.5" x14ac:dyDescent="0.25">
      <c r="A104" s="62" t="s">
        <v>274</v>
      </c>
      <c r="B104" s="63" t="s">
        <v>302</v>
      </c>
      <c r="C104" s="64" t="str">
        <f t="shared" ref="C104:C110" si="168">CONCATENATE(D104,E104,F104,G104,H104,I104,J104,K104,L104,M104)</f>
        <v>J_0000007056</v>
      </c>
      <c r="D104" s="64" t="s">
        <v>171</v>
      </c>
      <c r="E104" s="64">
        <v>0</v>
      </c>
      <c r="F104" s="64">
        <v>0</v>
      </c>
      <c r="G104" s="64">
        <v>0</v>
      </c>
      <c r="H104" s="64">
        <v>0</v>
      </c>
      <c r="I104" s="64">
        <v>0</v>
      </c>
      <c r="J104" s="64">
        <v>0</v>
      </c>
      <c r="K104" s="64">
        <v>7</v>
      </c>
      <c r="L104" s="64">
        <v>0</v>
      </c>
      <c r="M104" s="64">
        <v>56</v>
      </c>
      <c r="N104" s="64" t="s">
        <v>172</v>
      </c>
      <c r="O104" s="64">
        <v>2022</v>
      </c>
      <c r="P104" s="64">
        <v>2022</v>
      </c>
      <c r="Q104" s="71" t="s">
        <v>265</v>
      </c>
      <c r="R104" s="65"/>
      <c r="S104" s="65">
        <v>1.1131191432396252</v>
      </c>
      <c r="T104" s="65">
        <v>8.3149999999999995</v>
      </c>
      <c r="U104" s="66">
        <v>44835</v>
      </c>
      <c r="V104" s="65"/>
      <c r="W104" s="65">
        <v>1.1131191432396252</v>
      </c>
      <c r="X104" s="65">
        <v>8.3149999999999995</v>
      </c>
      <c r="Y104" s="66">
        <v>44835</v>
      </c>
      <c r="Z104" s="65">
        <v>0</v>
      </c>
      <c r="AA104" s="65">
        <v>0</v>
      </c>
      <c r="AB104" s="65" t="s">
        <v>118</v>
      </c>
      <c r="AC104" s="65" t="s">
        <v>118</v>
      </c>
      <c r="AD104" s="65" t="s">
        <v>118</v>
      </c>
      <c r="AE104" s="65" t="s">
        <v>118</v>
      </c>
      <c r="AF104" s="65">
        <f t="shared" si="145"/>
        <v>8.3149999999999995</v>
      </c>
      <c r="AG104" s="65">
        <f t="shared" si="146"/>
        <v>8.3149999919999988</v>
      </c>
      <c r="AH104" s="65">
        <f>[1]I0427_1037000158513_03_0_69_!V104*1.2</f>
        <v>0</v>
      </c>
      <c r="AI104" s="65">
        <f t="shared" si="147"/>
        <v>0</v>
      </c>
      <c r="AJ104" s="65">
        <f t="shared" si="148"/>
        <v>0</v>
      </c>
      <c r="AK104" s="65">
        <f t="shared" si="149"/>
        <v>0</v>
      </c>
      <c r="AL104" s="65">
        <v>0</v>
      </c>
      <c r="AM104" s="65">
        <v>0</v>
      </c>
      <c r="AN104" s="65">
        <v>0</v>
      </c>
      <c r="AO104" s="65">
        <v>0</v>
      </c>
      <c r="AP104" s="65">
        <f t="shared" si="150"/>
        <v>0</v>
      </c>
      <c r="AQ104" s="65">
        <v>0</v>
      </c>
      <c r="AR104" s="65">
        <v>0</v>
      </c>
      <c r="AS104" s="65">
        <v>0</v>
      </c>
      <c r="AT104" s="65">
        <v>0</v>
      </c>
      <c r="AU104" s="65">
        <f t="shared" si="151"/>
        <v>0</v>
      </c>
      <c r="AV104" s="65">
        <v>0</v>
      </c>
      <c r="AW104" s="65">
        <v>0</v>
      </c>
      <c r="AX104" s="65">
        <v>0</v>
      </c>
      <c r="AY104" s="65">
        <v>0</v>
      </c>
      <c r="AZ104" s="65">
        <f t="shared" si="152"/>
        <v>0</v>
      </c>
      <c r="BA104" s="65">
        <v>0</v>
      </c>
      <c r="BB104" s="65">
        <v>0</v>
      </c>
      <c r="BC104" s="65">
        <v>0</v>
      </c>
      <c r="BD104" s="65">
        <v>0</v>
      </c>
      <c r="BE104" s="65">
        <f t="shared" si="153"/>
        <v>0</v>
      </c>
      <c r="BF104" s="65">
        <v>0</v>
      </c>
      <c r="BG104" s="65">
        <v>0</v>
      </c>
      <c r="BH104" s="65">
        <v>0</v>
      </c>
      <c r="BI104" s="65">
        <v>0</v>
      </c>
      <c r="BJ104" s="65">
        <f t="shared" si="154"/>
        <v>0</v>
      </c>
      <c r="BK104" s="65">
        <v>0</v>
      </c>
      <c r="BL104" s="65">
        <v>0</v>
      </c>
      <c r="BM104" s="65">
        <v>0</v>
      </c>
      <c r="BN104" s="65">
        <v>0</v>
      </c>
      <c r="BO104" s="65">
        <f t="shared" si="165"/>
        <v>8.3149999999999995</v>
      </c>
      <c r="BP104" s="65">
        <v>0</v>
      </c>
      <c r="BQ104" s="65">
        <v>0</v>
      </c>
      <c r="BR104" s="65">
        <v>8.3149999999999995</v>
      </c>
      <c r="BS104" s="65">
        <v>0</v>
      </c>
      <c r="BT104" s="65">
        <f t="shared" si="155"/>
        <v>8.3149999919999988</v>
      </c>
      <c r="BU104" s="65">
        <f t="shared" si="156"/>
        <v>0</v>
      </c>
      <c r="BV104" s="65">
        <f t="shared" si="156"/>
        <v>0</v>
      </c>
      <c r="BW104" s="65">
        <v>8.3149999919999988</v>
      </c>
      <c r="BX104" s="65">
        <f t="shared" si="157"/>
        <v>0</v>
      </c>
      <c r="BY104" s="65">
        <f t="shared" si="166"/>
        <v>0</v>
      </c>
      <c r="BZ104" s="65">
        <v>0</v>
      </c>
      <c r="CA104" s="65">
        <v>0</v>
      </c>
      <c r="CB104" s="65">
        <v>0</v>
      </c>
      <c r="CC104" s="65">
        <v>0</v>
      </c>
      <c r="CD104" s="65">
        <f t="shared" si="158"/>
        <v>0</v>
      </c>
      <c r="CE104" s="65">
        <v>0</v>
      </c>
      <c r="CF104" s="65">
        <v>0</v>
      </c>
      <c r="CG104" s="65">
        <v>0</v>
      </c>
      <c r="CH104" s="65">
        <v>0</v>
      </c>
      <c r="CI104" s="65">
        <f t="shared" si="167"/>
        <v>0</v>
      </c>
      <c r="CJ104" s="65">
        <v>0</v>
      </c>
      <c r="CK104" s="65">
        <v>0</v>
      </c>
      <c r="CL104" s="65">
        <v>0</v>
      </c>
      <c r="CM104" s="65">
        <v>0</v>
      </c>
      <c r="CN104" s="65">
        <f t="shared" si="161"/>
        <v>0</v>
      </c>
      <c r="CO104" s="65">
        <v>0</v>
      </c>
      <c r="CP104" s="65">
        <v>0</v>
      </c>
      <c r="CQ104" s="65">
        <v>0</v>
      </c>
      <c r="CR104" s="65">
        <v>0</v>
      </c>
      <c r="CS104" s="65">
        <f t="shared" si="164"/>
        <v>8.3149999999999995</v>
      </c>
      <c r="CT104" s="65">
        <f t="shared" si="164"/>
        <v>0</v>
      </c>
      <c r="CU104" s="65">
        <f t="shared" si="164"/>
        <v>0</v>
      </c>
      <c r="CV104" s="65">
        <f t="shared" si="164"/>
        <v>8.3149999999999995</v>
      </c>
      <c r="CW104" s="65">
        <f t="shared" si="164"/>
        <v>0</v>
      </c>
      <c r="CX104" s="65">
        <f t="shared" si="164"/>
        <v>8.3149999919999988</v>
      </c>
      <c r="CY104" s="65">
        <f t="shared" si="164"/>
        <v>0</v>
      </c>
      <c r="CZ104" s="65">
        <f t="shared" si="164"/>
        <v>0</v>
      </c>
      <c r="DA104" s="65">
        <f t="shared" si="164"/>
        <v>8.3149999919999988</v>
      </c>
      <c r="DB104" s="65">
        <f t="shared" si="164"/>
        <v>0</v>
      </c>
      <c r="DC104" s="64" t="s">
        <v>118</v>
      </c>
      <c r="DD104" s="72">
        <f t="shared" si="80"/>
        <v>8.3149999999999995</v>
      </c>
      <c r="DE104" s="60">
        <f t="shared" si="135"/>
        <v>8.3149999919999988</v>
      </c>
    </row>
    <row r="105" spans="1:110" ht="31.5" x14ac:dyDescent="0.25">
      <c r="A105" s="62" t="s">
        <v>274</v>
      </c>
      <c r="B105" s="63" t="s">
        <v>303</v>
      </c>
      <c r="C105" s="64" t="str">
        <f t="shared" si="168"/>
        <v>J_0000007057</v>
      </c>
      <c r="D105" s="64" t="s">
        <v>171</v>
      </c>
      <c r="E105" s="64">
        <v>0</v>
      </c>
      <c r="F105" s="64">
        <v>0</v>
      </c>
      <c r="G105" s="64">
        <v>0</v>
      </c>
      <c r="H105" s="64">
        <v>0</v>
      </c>
      <c r="I105" s="64">
        <v>0</v>
      </c>
      <c r="J105" s="64">
        <v>0</v>
      </c>
      <c r="K105" s="64">
        <v>7</v>
      </c>
      <c r="L105" s="64">
        <v>0</v>
      </c>
      <c r="M105" s="64">
        <v>57</v>
      </c>
      <c r="N105" s="64" t="s">
        <v>172</v>
      </c>
      <c r="O105" s="64">
        <v>2022</v>
      </c>
      <c r="P105" s="64">
        <v>2022</v>
      </c>
      <c r="Q105" s="71" t="s">
        <v>265</v>
      </c>
      <c r="R105" s="65"/>
      <c r="S105" s="65">
        <v>0</v>
      </c>
      <c r="T105" s="65">
        <v>0</v>
      </c>
      <c r="U105" s="66" t="s">
        <v>118</v>
      </c>
      <c r="V105" s="65"/>
      <c r="W105" s="65">
        <f t="shared" ref="W105" si="169">X105/7.47</f>
        <v>0</v>
      </c>
      <c r="X105" s="65">
        <f t="shared" ref="X105" si="170">DE105</f>
        <v>0</v>
      </c>
      <c r="Y105" s="66">
        <v>44531</v>
      </c>
      <c r="Z105" s="65">
        <v>0</v>
      </c>
      <c r="AA105" s="65">
        <v>0</v>
      </c>
      <c r="AB105" s="65" t="s">
        <v>118</v>
      </c>
      <c r="AC105" s="65" t="s">
        <v>118</v>
      </c>
      <c r="AD105" s="65" t="s">
        <v>118</v>
      </c>
      <c r="AE105" s="65" t="s">
        <v>118</v>
      </c>
      <c r="AF105" s="65">
        <f t="shared" si="145"/>
        <v>0</v>
      </c>
      <c r="AG105" s="65">
        <f t="shared" si="146"/>
        <v>0</v>
      </c>
      <c r="AH105" s="65">
        <f>[1]I0427_1037000158513_03_0_69_!V105*1.2</f>
        <v>0</v>
      </c>
      <c r="AI105" s="65">
        <f t="shared" si="147"/>
        <v>0</v>
      </c>
      <c r="AJ105" s="65">
        <f t="shared" si="148"/>
        <v>0</v>
      </c>
      <c r="AK105" s="65">
        <f t="shared" si="149"/>
        <v>0</v>
      </c>
      <c r="AL105" s="65">
        <v>0</v>
      </c>
      <c r="AM105" s="65">
        <v>0</v>
      </c>
      <c r="AN105" s="65">
        <v>0</v>
      </c>
      <c r="AO105" s="65">
        <v>0</v>
      </c>
      <c r="AP105" s="65">
        <f t="shared" si="150"/>
        <v>0</v>
      </c>
      <c r="AQ105" s="65">
        <v>0</v>
      </c>
      <c r="AR105" s="65">
        <v>0</v>
      </c>
      <c r="AS105" s="65">
        <v>0</v>
      </c>
      <c r="AT105" s="65">
        <v>0</v>
      </c>
      <c r="AU105" s="65">
        <f t="shared" si="151"/>
        <v>0</v>
      </c>
      <c r="AV105" s="65">
        <v>0</v>
      </c>
      <c r="AW105" s="65">
        <v>0</v>
      </c>
      <c r="AX105" s="65">
        <v>0</v>
      </c>
      <c r="AY105" s="65">
        <v>0</v>
      </c>
      <c r="AZ105" s="65">
        <f t="shared" si="152"/>
        <v>0</v>
      </c>
      <c r="BA105" s="65">
        <v>0</v>
      </c>
      <c r="BB105" s="65">
        <v>0</v>
      </c>
      <c r="BC105" s="65">
        <v>0</v>
      </c>
      <c r="BD105" s="65">
        <v>0</v>
      </c>
      <c r="BE105" s="65">
        <f t="shared" si="153"/>
        <v>0</v>
      </c>
      <c r="BF105" s="65">
        <v>0</v>
      </c>
      <c r="BG105" s="65">
        <v>0</v>
      </c>
      <c r="BH105" s="65">
        <v>0</v>
      </c>
      <c r="BI105" s="65">
        <v>0</v>
      </c>
      <c r="BJ105" s="65">
        <f t="shared" si="154"/>
        <v>0</v>
      </c>
      <c r="BK105" s="65">
        <v>0</v>
      </c>
      <c r="BL105" s="65">
        <v>0</v>
      </c>
      <c r="BM105" s="65">
        <v>0</v>
      </c>
      <c r="BN105" s="65">
        <v>0</v>
      </c>
      <c r="BO105" s="65">
        <f t="shared" si="165"/>
        <v>0</v>
      </c>
      <c r="BP105" s="65">
        <v>0</v>
      </c>
      <c r="BQ105" s="65">
        <v>0</v>
      </c>
      <c r="BR105" s="65">
        <v>0</v>
      </c>
      <c r="BS105" s="65">
        <v>0</v>
      </c>
      <c r="BT105" s="65">
        <f t="shared" si="155"/>
        <v>0</v>
      </c>
      <c r="BU105" s="65">
        <f t="shared" si="156"/>
        <v>0</v>
      </c>
      <c r="BV105" s="65">
        <f t="shared" si="156"/>
        <v>0</v>
      </c>
      <c r="BW105" s="65">
        <f>[1]I0427_1037000158513_03_0_69_!AH105*1.2</f>
        <v>0</v>
      </c>
      <c r="BX105" s="65">
        <f t="shared" si="157"/>
        <v>0</v>
      </c>
      <c r="BY105" s="65">
        <f t="shared" si="166"/>
        <v>0</v>
      </c>
      <c r="BZ105" s="65">
        <v>0</v>
      </c>
      <c r="CA105" s="65">
        <v>0</v>
      </c>
      <c r="CB105" s="65">
        <v>0</v>
      </c>
      <c r="CC105" s="65">
        <v>0</v>
      </c>
      <c r="CD105" s="65">
        <f t="shared" si="158"/>
        <v>0</v>
      </c>
      <c r="CE105" s="65">
        <v>0</v>
      </c>
      <c r="CF105" s="65">
        <v>0</v>
      </c>
      <c r="CG105" s="65">
        <v>0</v>
      </c>
      <c r="CH105" s="65">
        <v>0</v>
      </c>
      <c r="CI105" s="65">
        <f t="shared" si="167"/>
        <v>0</v>
      </c>
      <c r="CJ105" s="65">
        <v>0</v>
      </c>
      <c r="CK105" s="65">
        <v>0</v>
      </c>
      <c r="CL105" s="65">
        <v>0</v>
      </c>
      <c r="CM105" s="65">
        <v>0</v>
      </c>
      <c r="CN105" s="65">
        <f t="shared" si="161"/>
        <v>0</v>
      </c>
      <c r="CO105" s="65">
        <v>0</v>
      </c>
      <c r="CP105" s="65">
        <v>0</v>
      </c>
      <c r="CQ105" s="65">
        <v>0</v>
      </c>
      <c r="CR105" s="65">
        <v>0</v>
      </c>
      <c r="CS105" s="65">
        <f t="shared" si="164"/>
        <v>0</v>
      </c>
      <c r="CT105" s="65">
        <f t="shared" si="164"/>
        <v>0</v>
      </c>
      <c r="CU105" s="65">
        <f t="shared" si="164"/>
        <v>0</v>
      </c>
      <c r="CV105" s="65">
        <f t="shared" si="164"/>
        <v>0</v>
      </c>
      <c r="CW105" s="65">
        <f t="shared" si="164"/>
        <v>0</v>
      </c>
      <c r="CX105" s="65">
        <f t="shared" si="164"/>
        <v>0</v>
      </c>
      <c r="CY105" s="65">
        <f t="shared" si="164"/>
        <v>0</v>
      </c>
      <c r="CZ105" s="65">
        <f t="shared" si="164"/>
        <v>0</v>
      </c>
      <c r="DA105" s="65">
        <f t="shared" si="164"/>
        <v>0</v>
      </c>
      <c r="DB105" s="65">
        <f t="shared" si="164"/>
        <v>0</v>
      </c>
      <c r="DC105" s="64" t="s">
        <v>118</v>
      </c>
      <c r="DD105" s="72">
        <f t="shared" si="80"/>
        <v>0</v>
      </c>
      <c r="DE105" s="60">
        <f t="shared" si="135"/>
        <v>0</v>
      </c>
    </row>
    <row r="106" spans="1:110" ht="15.75" x14ac:dyDescent="0.25">
      <c r="A106" s="62" t="s">
        <v>274</v>
      </c>
      <c r="B106" s="63" t="s">
        <v>304</v>
      </c>
      <c r="C106" s="64" t="str">
        <f t="shared" si="168"/>
        <v>J_0000007060</v>
      </c>
      <c r="D106" s="64" t="s">
        <v>171</v>
      </c>
      <c r="E106" s="64">
        <v>0</v>
      </c>
      <c r="F106" s="64">
        <v>0</v>
      </c>
      <c r="G106" s="64">
        <v>0</v>
      </c>
      <c r="H106" s="64">
        <v>0</v>
      </c>
      <c r="I106" s="64">
        <v>0</v>
      </c>
      <c r="J106" s="64">
        <v>0</v>
      </c>
      <c r="K106" s="64">
        <v>7</v>
      </c>
      <c r="L106" s="64">
        <v>0</v>
      </c>
      <c r="M106" s="64">
        <v>60</v>
      </c>
      <c r="N106" s="64" t="s">
        <v>172</v>
      </c>
      <c r="O106" s="64">
        <v>2022</v>
      </c>
      <c r="P106" s="64">
        <v>2022</v>
      </c>
      <c r="Q106" s="71" t="s">
        <v>265</v>
      </c>
      <c r="R106" s="65"/>
      <c r="S106" s="65">
        <v>0.3888888888888889</v>
      </c>
      <c r="T106" s="65">
        <v>2.9049999999999998</v>
      </c>
      <c r="U106" s="66">
        <v>44835</v>
      </c>
      <c r="V106" s="65"/>
      <c r="W106" s="65">
        <v>0.3888888888888889</v>
      </c>
      <c r="X106" s="65">
        <v>2.9049999999999998</v>
      </c>
      <c r="Y106" s="66">
        <v>44835</v>
      </c>
      <c r="Z106" s="65">
        <v>0</v>
      </c>
      <c r="AA106" s="65">
        <v>0</v>
      </c>
      <c r="AB106" s="65" t="s">
        <v>118</v>
      </c>
      <c r="AC106" s="65" t="s">
        <v>118</v>
      </c>
      <c r="AD106" s="65" t="s">
        <v>118</v>
      </c>
      <c r="AE106" s="65" t="s">
        <v>118</v>
      </c>
      <c r="AF106" s="65">
        <f t="shared" si="145"/>
        <v>2.9049999999999998</v>
      </c>
      <c r="AG106" s="65">
        <f t="shared" si="146"/>
        <v>2.5400000039999999</v>
      </c>
      <c r="AH106" s="65">
        <f>[1]I0427_1037000158513_03_0_69_!V106*1.2</f>
        <v>0</v>
      </c>
      <c r="AI106" s="65">
        <f t="shared" si="147"/>
        <v>0</v>
      </c>
      <c r="AJ106" s="65">
        <f t="shared" si="148"/>
        <v>0</v>
      </c>
      <c r="AK106" s="65">
        <f t="shared" si="149"/>
        <v>0</v>
      </c>
      <c r="AL106" s="65">
        <v>0</v>
      </c>
      <c r="AM106" s="65">
        <v>0</v>
      </c>
      <c r="AN106" s="65">
        <v>0</v>
      </c>
      <c r="AO106" s="65">
        <v>0</v>
      </c>
      <c r="AP106" s="65">
        <f t="shared" si="150"/>
        <v>0</v>
      </c>
      <c r="AQ106" s="65">
        <v>0</v>
      </c>
      <c r="AR106" s="65">
        <v>0</v>
      </c>
      <c r="AS106" s="65">
        <v>0</v>
      </c>
      <c r="AT106" s="65">
        <v>0</v>
      </c>
      <c r="AU106" s="65">
        <f t="shared" si="151"/>
        <v>0</v>
      </c>
      <c r="AV106" s="65">
        <v>0</v>
      </c>
      <c r="AW106" s="65">
        <v>0</v>
      </c>
      <c r="AX106" s="65">
        <v>0</v>
      </c>
      <c r="AY106" s="65">
        <v>0</v>
      </c>
      <c r="AZ106" s="65">
        <f t="shared" si="152"/>
        <v>0</v>
      </c>
      <c r="BA106" s="65">
        <v>0</v>
      </c>
      <c r="BB106" s="65">
        <v>0</v>
      </c>
      <c r="BC106" s="65">
        <v>0</v>
      </c>
      <c r="BD106" s="65">
        <v>0</v>
      </c>
      <c r="BE106" s="65">
        <f t="shared" si="153"/>
        <v>0</v>
      </c>
      <c r="BF106" s="65">
        <v>0</v>
      </c>
      <c r="BG106" s="65">
        <v>0</v>
      </c>
      <c r="BH106" s="65">
        <v>0</v>
      </c>
      <c r="BI106" s="65">
        <v>0</v>
      </c>
      <c r="BJ106" s="65">
        <f t="shared" si="154"/>
        <v>0</v>
      </c>
      <c r="BK106" s="65">
        <v>0</v>
      </c>
      <c r="BL106" s="65">
        <v>0</v>
      </c>
      <c r="BM106" s="65">
        <v>0</v>
      </c>
      <c r="BN106" s="65">
        <v>0</v>
      </c>
      <c r="BO106" s="65">
        <f t="shared" si="165"/>
        <v>2.9049999999999998</v>
      </c>
      <c r="BP106" s="65">
        <v>0</v>
      </c>
      <c r="BQ106" s="65">
        <v>0</v>
      </c>
      <c r="BR106" s="65">
        <v>2.9049999999999998</v>
      </c>
      <c r="BS106" s="65">
        <v>0</v>
      </c>
      <c r="BT106" s="65">
        <f t="shared" si="155"/>
        <v>2.5400000039999999</v>
      </c>
      <c r="BU106" s="65">
        <f t="shared" si="156"/>
        <v>0</v>
      </c>
      <c r="BV106" s="65">
        <f t="shared" si="156"/>
        <v>0</v>
      </c>
      <c r="BW106" s="65">
        <v>2.5400000039999999</v>
      </c>
      <c r="BX106" s="65">
        <v>0</v>
      </c>
      <c r="BY106" s="65">
        <f t="shared" si="166"/>
        <v>0</v>
      </c>
      <c r="BZ106" s="65">
        <v>0</v>
      </c>
      <c r="CA106" s="65">
        <v>0</v>
      </c>
      <c r="CB106" s="65">
        <v>0</v>
      </c>
      <c r="CC106" s="65">
        <v>0</v>
      </c>
      <c r="CD106" s="65">
        <f t="shared" si="158"/>
        <v>0</v>
      </c>
      <c r="CE106" s="65">
        <v>0</v>
      </c>
      <c r="CF106" s="65">
        <v>0</v>
      </c>
      <c r="CG106" s="65">
        <v>0</v>
      </c>
      <c r="CH106" s="65">
        <v>0</v>
      </c>
      <c r="CI106" s="65">
        <f t="shared" si="167"/>
        <v>0</v>
      </c>
      <c r="CJ106" s="65">
        <v>0</v>
      </c>
      <c r="CK106" s="65">
        <v>0</v>
      </c>
      <c r="CL106" s="65">
        <v>0</v>
      </c>
      <c r="CM106" s="65">
        <v>0</v>
      </c>
      <c r="CN106" s="65">
        <f t="shared" si="161"/>
        <v>0</v>
      </c>
      <c r="CO106" s="65">
        <v>0</v>
      </c>
      <c r="CP106" s="65">
        <v>0</v>
      </c>
      <c r="CQ106" s="65">
        <v>0</v>
      </c>
      <c r="CR106" s="65">
        <v>0</v>
      </c>
      <c r="CS106" s="65">
        <f t="shared" si="164"/>
        <v>2.9049999999999998</v>
      </c>
      <c r="CT106" s="65">
        <f t="shared" si="164"/>
        <v>0</v>
      </c>
      <c r="CU106" s="65">
        <f t="shared" si="164"/>
        <v>0</v>
      </c>
      <c r="CV106" s="65">
        <f t="shared" si="164"/>
        <v>2.9049999999999998</v>
      </c>
      <c r="CW106" s="65">
        <f t="shared" si="164"/>
        <v>0</v>
      </c>
      <c r="CX106" s="65">
        <f t="shared" si="164"/>
        <v>2.5400000039999999</v>
      </c>
      <c r="CY106" s="65">
        <f t="shared" si="164"/>
        <v>0</v>
      </c>
      <c r="CZ106" s="65">
        <f t="shared" si="164"/>
        <v>0</v>
      </c>
      <c r="DA106" s="65">
        <f t="shared" si="164"/>
        <v>2.5400000039999999</v>
      </c>
      <c r="DB106" s="65">
        <f t="shared" si="164"/>
        <v>0</v>
      </c>
      <c r="DC106" s="64" t="s">
        <v>118</v>
      </c>
      <c r="DD106" s="72">
        <f t="shared" si="80"/>
        <v>2.9049999999999998</v>
      </c>
      <c r="DE106" s="60">
        <f t="shared" si="135"/>
        <v>2.5400000039999999</v>
      </c>
    </row>
    <row r="107" spans="1:110" ht="31.5" x14ac:dyDescent="0.25">
      <c r="A107" s="62" t="s">
        <v>274</v>
      </c>
      <c r="B107" s="63" t="s">
        <v>305</v>
      </c>
      <c r="C107" s="64" t="str">
        <f t="shared" si="168"/>
        <v>J_0000007059</v>
      </c>
      <c r="D107" s="64" t="s">
        <v>171</v>
      </c>
      <c r="E107" s="64">
        <v>0</v>
      </c>
      <c r="F107" s="64">
        <v>0</v>
      </c>
      <c r="G107" s="64">
        <v>0</v>
      </c>
      <c r="H107" s="64">
        <v>0</v>
      </c>
      <c r="I107" s="64">
        <v>0</v>
      </c>
      <c r="J107" s="64">
        <v>0</v>
      </c>
      <c r="K107" s="64">
        <v>7</v>
      </c>
      <c r="L107" s="64">
        <v>0</v>
      </c>
      <c r="M107" s="64">
        <v>59</v>
      </c>
      <c r="N107" s="64" t="s">
        <v>172</v>
      </c>
      <c r="O107" s="64">
        <v>2022</v>
      </c>
      <c r="P107" s="64">
        <v>2022</v>
      </c>
      <c r="Q107" s="71" t="s">
        <v>265</v>
      </c>
      <c r="R107" s="65"/>
      <c r="S107" s="65">
        <v>0.18184578473895582</v>
      </c>
      <c r="T107" s="65">
        <v>1.358388012</v>
      </c>
      <c r="U107" s="66">
        <v>44835</v>
      </c>
      <c r="V107" s="65"/>
      <c r="W107" s="65">
        <v>0.18184578473895582</v>
      </c>
      <c r="X107" s="65">
        <v>1.358388012</v>
      </c>
      <c r="Y107" s="66">
        <v>44835</v>
      </c>
      <c r="Z107" s="65">
        <v>0</v>
      </c>
      <c r="AA107" s="65">
        <v>0</v>
      </c>
      <c r="AB107" s="65" t="s">
        <v>118</v>
      </c>
      <c r="AC107" s="65" t="s">
        <v>118</v>
      </c>
      <c r="AD107" s="65" t="s">
        <v>118</v>
      </c>
      <c r="AE107" s="65" t="s">
        <v>118</v>
      </c>
      <c r="AF107" s="65">
        <f t="shared" si="145"/>
        <v>1.358388012</v>
      </c>
      <c r="AG107" s="65">
        <f t="shared" si="146"/>
        <v>1.3383880079999999</v>
      </c>
      <c r="AH107" s="65">
        <f>[1]I0427_1037000158513_03_0_69_!V107*1.2</f>
        <v>0</v>
      </c>
      <c r="AI107" s="65">
        <f t="shared" si="147"/>
        <v>0</v>
      </c>
      <c r="AJ107" s="65">
        <f t="shared" si="148"/>
        <v>0</v>
      </c>
      <c r="AK107" s="65">
        <f t="shared" si="149"/>
        <v>0</v>
      </c>
      <c r="AL107" s="65">
        <v>0</v>
      </c>
      <c r="AM107" s="65">
        <v>0</v>
      </c>
      <c r="AN107" s="65">
        <v>0</v>
      </c>
      <c r="AO107" s="65">
        <v>0</v>
      </c>
      <c r="AP107" s="65">
        <f t="shared" si="150"/>
        <v>0</v>
      </c>
      <c r="AQ107" s="65">
        <v>0</v>
      </c>
      <c r="AR107" s="65">
        <v>0</v>
      </c>
      <c r="AS107" s="65">
        <v>0</v>
      </c>
      <c r="AT107" s="65">
        <v>0</v>
      </c>
      <c r="AU107" s="65">
        <f t="shared" si="151"/>
        <v>0</v>
      </c>
      <c r="AV107" s="65">
        <v>0</v>
      </c>
      <c r="AW107" s="65">
        <v>0</v>
      </c>
      <c r="AX107" s="65">
        <v>0</v>
      </c>
      <c r="AY107" s="65">
        <v>0</v>
      </c>
      <c r="AZ107" s="65">
        <f t="shared" si="152"/>
        <v>0</v>
      </c>
      <c r="BA107" s="65">
        <v>0</v>
      </c>
      <c r="BB107" s="65">
        <v>0</v>
      </c>
      <c r="BC107" s="65">
        <v>0</v>
      </c>
      <c r="BD107" s="65">
        <v>0</v>
      </c>
      <c r="BE107" s="65">
        <f t="shared" si="153"/>
        <v>0</v>
      </c>
      <c r="BF107" s="65">
        <v>0</v>
      </c>
      <c r="BG107" s="65">
        <v>0</v>
      </c>
      <c r="BH107" s="65">
        <v>0</v>
      </c>
      <c r="BI107" s="65">
        <v>0</v>
      </c>
      <c r="BJ107" s="65">
        <f t="shared" si="154"/>
        <v>0</v>
      </c>
      <c r="BK107" s="65">
        <v>0</v>
      </c>
      <c r="BL107" s="65">
        <v>0</v>
      </c>
      <c r="BM107" s="65">
        <v>0</v>
      </c>
      <c r="BN107" s="65">
        <v>0</v>
      </c>
      <c r="BO107" s="65">
        <f t="shared" si="165"/>
        <v>1.358388012</v>
      </c>
      <c r="BP107" s="65">
        <v>0</v>
      </c>
      <c r="BQ107" s="65">
        <v>0</v>
      </c>
      <c r="BR107" s="65">
        <v>1.358388012</v>
      </c>
      <c r="BS107" s="65">
        <v>0</v>
      </c>
      <c r="BT107" s="65">
        <f t="shared" si="155"/>
        <v>1.3383880079999999</v>
      </c>
      <c r="BU107" s="65">
        <f t="shared" si="156"/>
        <v>0</v>
      </c>
      <c r="BV107" s="65">
        <f t="shared" si="156"/>
        <v>0</v>
      </c>
      <c r="BW107" s="65">
        <v>1.3383880079999999</v>
      </c>
      <c r="BX107" s="65">
        <f>BS107</f>
        <v>0</v>
      </c>
      <c r="BY107" s="65">
        <f t="shared" si="166"/>
        <v>0</v>
      </c>
      <c r="BZ107" s="65">
        <v>0</v>
      </c>
      <c r="CA107" s="65">
        <v>0</v>
      </c>
      <c r="CB107" s="65">
        <v>0</v>
      </c>
      <c r="CC107" s="65">
        <v>0</v>
      </c>
      <c r="CD107" s="65">
        <f t="shared" si="158"/>
        <v>0</v>
      </c>
      <c r="CE107" s="65">
        <v>0</v>
      </c>
      <c r="CF107" s="65">
        <v>0</v>
      </c>
      <c r="CG107" s="65">
        <v>0</v>
      </c>
      <c r="CH107" s="65">
        <v>0</v>
      </c>
      <c r="CI107" s="65">
        <f t="shared" si="167"/>
        <v>0</v>
      </c>
      <c r="CJ107" s="65">
        <v>0</v>
      </c>
      <c r="CK107" s="65">
        <v>0</v>
      </c>
      <c r="CL107" s="65">
        <v>0</v>
      </c>
      <c r="CM107" s="65">
        <v>0</v>
      </c>
      <c r="CN107" s="65">
        <f t="shared" si="161"/>
        <v>0</v>
      </c>
      <c r="CO107" s="65">
        <v>0</v>
      </c>
      <c r="CP107" s="65">
        <v>0</v>
      </c>
      <c r="CQ107" s="65">
        <v>0</v>
      </c>
      <c r="CR107" s="65">
        <v>0</v>
      </c>
      <c r="CS107" s="65">
        <f t="shared" si="164"/>
        <v>1.358388012</v>
      </c>
      <c r="CT107" s="65">
        <f t="shared" si="164"/>
        <v>0</v>
      </c>
      <c r="CU107" s="65">
        <f t="shared" si="164"/>
        <v>0</v>
      </c>
      <c r="CV107" s="65">
        <f t="shared" si="164"/>
        <v>1.358388012</v>
      </c>
      <c r="CW107" s="65">
        <f t="shared" si="164"/>
        <v>0</v>
      </c>
      <c r="CX107" s="65">
        <f t="shared" si="164"/>
        <v>1.3383880079999999</v>
      </c>
      <c r="CY107" s="65">
        <f t="shared" si="164"/>
        <v>0</v>
      </c>
      <c r="CZ107" s="65">
        <f t="shared" si="164"/>
        <v>0</v>
      </c>
      <c r="DA107" s="65">
        <f t="shared" si="164"/>
        <v>1.3383880079999999</v>
      </c>
      <c r="DB107" s="65">
        <f t="shared" si="164"/>
        <v>0</v>
      </c>
      <c r="DC107" s="64" t="s">
        <v>118</v>
      </c>
      <c r="DD107" s="72">
        <f t="shared" si="80"/>
        <v>1.358388012</v>
      </c>
      <c r="DE107" s="60">
        <f t="shared" si="135"/>
        <v>1.3383880079999999</v>
      </c>
    </row>
    <row r="108" spans="1:110" ht="31.5" x14ac:dyDescent="0.25">
      <c r="A108" s="62" t="s">
        <v>274</v>
      </c>
      <c r="B108" s="63" t="s">
        <v>306</v>
      </c>
      <c r="C108" s="64" t="str">
        <f t="shared" si="168"/>
        <v>J_0000007063</v>
      </c>
      <c r="D108" s="64" t="s">
        <v>171</v>
      </c>
      <c r="E108" s="64">
        <v>0</v>
      </c>
      <c r="F108" s="64">
        <v>0</v>
      </c>
      <c r="G108" s="64">
        <v>0</v>
      </c>
      <c r="H108" s="64">
        <v>0</v>
      </c>
      <c r="I108" s="64">
        <v>0</v>
      </c>
      <c r="J108" s="64">
        <v>0</v>
      </c>
      <c r="K108" s="64">
        <v>7</v>
      </c>
      <c r="L108" s="64">
        <v>0</v>
      </c>
      <c r="M108" s="64">
        <v>63</v>
      </c>
      <c r="N108" s="64" t="s">
        <v>172</v>
      </c>
      <c r="O108" s="64">
        <v>2023</v>
      </c>
      <c r="P108" s="64">
        <v>2023</v>
      </c>
      <c r="Q108" s="71" t="s">
        <v>228</v>
      </c>
      <c r="R108" s="65"/>
      <c r="S108" s="65">
        <v>1.4390896921017404</v>
      </c>
      <c r="T108" s="65">
        <v>10.75</v>
      </c>
      <c r="U108" s="66">
        <v>44896</v>
      </c>
      <c r="V108" s="65"/>
      <c r="W108" s="65">
        <v>1.4390896921017404</v>
      </c>
      <c r="X108" s="65">
        <v>10.75</v>
      </c>
      <c r="Y108" s="66">
        <v>44896</v>
      </c>
      <c r="Z108" s="65">
        <v>0</v>
      </c>
      <c r="AA108" s="65">
        <v>0</v>
      </c>
      <c r="AB108" s="65" t="s">
        <v>118</v>
      </c>
      <c r="AC108" s="65" t="s">
        <v>118</v>
      </c>
      <c r="AD108" s="65" t="s">
        <v>118</v>
      </c>
      <c r="AE108" s="65" t="s">
        <v>118</v>
      </c>
      <c r="AF108" s="65">
        <f t="shared" si="145"/>
        <v>10.75</v>
      </c>
      <c r="AG108" s="65">
        <f t="shared" si="146"/>
        <v>11.4</v>
      </c>
      <c r="AH108" s="65">
        <f>[1]I0427_1037000158513_03_0_69_!V108*1.2</f>
        <v>0</v>
      </c>
      <c r="AI108" s="65">
        <f t="shared" si="147"/>
        <v>0</v>
      </c>
      <c r="AJ108" s="65">
        <f t="shared" si="148"/>
        <v>0</v>
      </c>
      <c r="AK108" s="65">
        <f t="shared" si="149"/>
        <v>0</v>
      </c>
      <c r="AL108" s="65">
        <v>0</v>
      </c>
      <c r="AM108" s="65">
        <v>0</v>
      </c>
      <c r="AN108" s="65">
        <v>0</v>
      </c>
      <c r="AO108" s="65">
        <v>0</v>
      </c>
      <c r="AP108" s="65">
        <f t="shared" si="150"/>
        <v>0</v>
      </c>
      <c r="AQ108" s="65">
        <v>0</v>
      </c>
      <c r="AR108" s="65">
        <v>0</v>
      </c>
      <c r="AS108" s="65">
        <v>0</v>
      </c>
      <c r="AT108" s="65">
        <v>0</v>
      </c>
      <c r="AU108" s="65">
        <f t="shared" ref="AU108:AU110" si="171">SUM(AV108:AY108)</f>
        <v>0</v>
      </c>
      <c r="AV108" s="65">
        <v>0</v>
      </c>
      <c r="AW108" s="65">
        <v>0</v>
      </c>
      <c r="AX108" s="65">
        <v>0</v>
      </c>
      <c r="AY108" s="65">
        <v>0</v>
      </c>
      <c r="AZ108" s="65">
        <f t="shared" si="152"/>
        <v>0</v>
      </c>
      <c r="BA108" s="65">
        <v>0</v>
      </c>
      <c r="BB108" s="65">
        <v>0</v>
      </c>
      <c r="BC108" s="65">
        <v>0</v>
      </c>
      <c r="BD108" s="65">
        <v>0</v>
      </c>
      <c r="BE108" s="65">
        <f t="shared" si="153"/>
        <v>0</v>
      </c>
      <c r="BF108" s="65">
        <v>0</v>
      </c>
      <c r="BG108" s="65">
        <v>0</v>
      </c>
      <c r="BH108" s="65">
        <v>0</v>
      </c>
      <c r="BI108" s="65">
        <v>0</v>
      </c>
      <c r="BJ108" s="65">
        <f t="shared" si="154"/>
        <v>0</v>
      </c>
      <c r="BK108" s="65">
        <v>0</v>
      </c>
      <c r="BL108" s="65">
        <v>0</v>
      </c>
      <c r="BM108" s="65">
        <v>0</v>
      </c>
      <c r="BN108" s="65">
        <v>0</v>
      </c>
      <c r="BO108" s="65">
        <f t="shared" si="165"/>
        <v>0</v>
      </c>
      <c r="BP108" s="65">
        <v>0</v>
      </c>
      <c r="BQ108" s="65">
        <v>0</v>
      </c>
      <c r="BR108" s="65">
        <v>0</v>
      </c>
      <c r="BS108" s="65">
        <v>0</v>
      </c>
      <c r="BT108" s="65">
        <v>0</v>
      </c>
      <c r="BU108" s="65">
        <v>0</v>
      </c>
      <c r="BV108" s="65">
        <v>0</v>
      </c>
      <c r="BW108" s="65">
        <v>0</v>
      </c>
      <c r="BX108" s="65">
        <f>BS108</f>
        <v>0</v>
      </c>
      <c r="BY108" s="65">
        <f t="shared" ref="BY108:BY110" si="172">SUM(BZ108:CC108)</f>
        <v>10.75</v>
      </c>
      <c r="BZ108" s="65">
        <v>0</v>
      </c>
      <c r="CA108" s="65">
        <v>0</v>
      </c>
      <c r="CB108" s="65">
        <v>10.75</v>
      </c>
      <c r="CC108" s="65">
        <v>0</v>
      </c>
      <c r="CD108" s="65">
        <f t="shared" si="158"/>
        <v>11.4</v>
      </c>
      <c r="CE108" s="65">
        <v>0</v>
      </c>
      <c r="CF108" s="65">
        <v>0</v>
      </c>
      <c r="CG108" s="65">
        <v>11.4</v>
      </c>
      <c r="CH108" s="65">
        <v>0</v>
      </c>
      <c r="CI108" s="65">
        <f t="shared" si="167"/>
        <v>0</v>
      </c>
      <c r="CJ108" s="65">
        <v>0</v>
      </c>
      <c r="CK108" s="65">
        <v>0</v>
      </c>
      <c r="CL108" s="65">
        <v>0</v>
      </c>
      <c r="CM108" s="65">
        <v>0</v>
      </c>
      <c r="CN108" s="65">
        <f t="shared" si="161"/>
        <v>0</v>
      </c>
      <c r="CO108" s="65">
        <v>0</v>
      </c>
      <c r="CP108" s="65">
        <v>0</v>
      </c>
      <c r="CQ108" s="65">
        <v>0</v>
      </c>
      <c r="CR108" s="65">
        <v>0</v>
      </c>
      <c r="CS108" s="65">
        <f t="shared" si="164"/>
        <v>10.75</v>
      </c>
      <c r="CT108" s="65">
        <f t="shared" si="164"/>
        <v>0</v>
      </c>
      <c r="CU108" s="65">
        <v>0</v>
      </c>
      <c r="CV108" s="65">
        <f t="shared" si="164"/>
        <v>10.75</v>
      </c>
      <c r="CW108" s="65">
        <v>0</v>
      </c>
      <c r="CX108" s="65">
        <f t="shared" si="164"/>
        <v>11.4</v>
      </c>
      <c r="CY108" s="65">
        <f t="shared" si="164"/>
        <v>0</v>
      </c>
      <c r="CZ108" s="65">
        <f t="shared" si="164"/>
        <v>0</v>
      </c>
      <c r="DA108" s="65">
        <f t="shared" si="164"/>
        <v>11.4</v>
      </c>
      <c r="DB108" s="65">
        <f t="shared" si="164"/>
        <v>0</v>
      </c>
      <c r="DC108" s="64" t="s">
        <v>118</v>
      </c>
      <c r="DD108" s="72">
        <f t="shared" si="80"/>
        <v>10.75</v>
      </c>
      <c r="DE108" s="60">
        <f t="shared" ref="DE108:DE109" si="173">SUM(AU108,BE108,BO108,CD108,CN108)</f>
        <v>11.4</v>
      </c>
    </row>
    <row r="109" spans="1:110" ht="76.5" x14ac:dyDescent="0.25">
      <c r="A109" s="62" t="s">
        <v>274</v>
      </c>
      <c r="B109" s="63" t="s">
        <v>307</v>
      </c>
      <c r="C109" s="64" t="str">
        <f t="shared" si="168"/>
        <v>J_0000000858</v>
      </c>
      <c r="D109" s="64" t="s">
        <v>171</v>
      </c>
      <c r="E109" s="64">
        <v>0</v>
      </c>
      <c r="F109" s="64">
        <v>0</v>
      </c>
      <c r="G109" s="64">
        <v>0</v>
      </c>
      <c r="H109" s="64">
        <v>0</v>
      </c>
      <c r="I109" s="64">
        <v>0</v>
      </c>
      <c r="J109" s="64">
        <v>0</v>
      </c>
      <c r="K109" s="64">
        <v>0</v>
      </c>
      <c r="L109" s="64">
        <v>8</v>
      </c>
      <c r="M109" s="64">
        <v>58</v>
      </c>
      <c r="N109" s="64" t="s">
        <v>179</v>
      </c>
      <c r="O109" s="64">
        <v>2022</v>
      </c>
      <c r="P109" s="64">
        <v>2024</v>
      </c>
      <c r="Q109" s="71" t="s">
        <v>308</v>
      </c>
      <c r="R109" s="65"/>
      <c r="S109" s="65">
        <v>16.424195438508324</v>
      </c>
      <c r="T109" s="65">
        <v>122.68873992565719</v>
      </c>
      <c r="U109" s="66">
        <v>44835</v>
      </c>
      <c r="V109" s="65"/>
      <c r="W109" s="65">
        <v>21.461290986340881</v>
      </c>
      <c r="X109" s="65">
        <v>223.62665207767196</v>
      </c>
      <c r="Y109" s="66">
        <v>45261</v>
      </c>
      <c r="Z109" s="65">
        <v>0</v>
      </c>
      <c r="AA109" s="65">
        <v>0</v>
      </c>
      <c r="AB109" s="65" t="s">
        <v>118</v>
      </c>
      <c r="AC109" s="65" t="s">
        <v>118</v>
      </c>
      <c r="AD109" s="65" t="s">
        <v>118</v>
      </c>
      <c r="AE109" s="65" t="s">
        <v>118</v>
      </c>
      <c r="AF109" s="65">
        <f t="shared" si="145"/>
        <v>122.68873992565719</v>
      </c>
      <c r="AG109" s="65">
        <f t="shared" si="146"/>
        <v>223.62665207767196</v>
      </c>
      <c r="AH109" s="65">
        <f>[1]I0427_1037000158513_03_0_69_!V109*1.2</f>
        <v>0</v>
      </c>
      <c r="AI109" s="65">
        <f t="shared" si="147"/>
        <v>0</v>
      </c>
      <c r="AJ109" s="65">
        <f t="shared" si="148"/>
        <v>100.642046119672</v>
      </c>
      <c r="AK109" s="65">
        <f t="shared" si="149"/>
        <v>0</v>
      </c>
      <c r="AL109" s="65">
        <v>0</v>
      </c>
      <c r="AM109" s="65">
        <v>0</v>
      </c>
      <c r="AN109" s="65">
        <v>0</v>
      </c>
      <c r="AO109" s="65">
        <v>0</v>
      </c>
      <c r="AP109" s="65">
        <f t="shared" si="150"/>
        <v>0</v>
      </c>
      <c r="AQ109" s="65">
        <v>0</v>
      </c>
      <c r="AR109" s="65">
        <v>0</v>
      </c>
      <c r="AS109" s="65">
        <v>0</v>
      </c>
      <c r="AT109" s="65">
        <v>0</v>
      </c>
      <c r="AU109" s="65">
        <f t="shared" si="171"/>
        <v>0</v>
      </c>
      <c r="AV109" s="65">
        <v>0</v>
      </c>
      <c r="AW109" s="65">
        <v>0</v>
      </c>
      <c r="AX109" s="65">
        <v>0</v>
      </c>
      <c r="AY109" s="65">
        <v>0</v>
      </c>
      <c r="AZ109" s="65">
        <f t="shared" si="152"/>
        <v>0</v>
      </c>
      <c r="BA109" s="65">
        <v>0</v>
      </c>
      <c r="BB109" s="65">
        <v>0</v>
      </c>
      <c r="BC109" s="65">
        <v>0</v>
      </c>
      <c r="BD109" s="65">
        <v>0</v>
      </c>
      <c r="BE109" s="65">
        <f t="shared" si="153"/>
        <v>0</v>
      </c>
      <c r="BF109" s="65">
        <v>0</v>
      </c>
      <c r="BG109" s="65">
        <v>0</v>
      </c>
      <c r="BH109" s="65">
        <v>0</v>
      </c>
      <c r="BI109" s="65">
        <v>0</v>
      </c>
      <c r="BJ109" s="65">
        <f t="shared" si="154"/>
        <v>0</v>
      </c>
      <c r="BK109" s="65">
        <v>0</v>
      </c>
      <c r="BL109" s="65">
        <v>0</v>
      </c>
      <c r="BM109" s="65">
        <v>0</v>
      </c>
      <c r="BN109" s="65">
        <v>0</v>
      </c>
      <c r="BO109" s="65">
        <f t="shared" si="165"/>
        <v>63.124978295999995</v>
      </c>
      <c r="BP109" s="65">
        <v>0</v>
      </c>
      <c r="BQ109" s="65">
        <v>0</v>
      </c>
      <c r="BR109" s="65">
        <v>63.124978295999995</v>
      </c>
      <c r="BS109" s="65">
        <v>0</v>
      </c>
      <c r="BT109" s="65">
        <f t="shared" ref="BT109:BT115" si="174">SUM(BU109:BX109)</f>
        <v>1.9831221719999998</v>
      </c>
      <c r="BU109" s="65">
        <f t="shared" ref="BU109:BV115" si="175">BP109</f>
        <v>0</v>
      </c>
      <c r="BV109" s="65">
        <f t="shared" si="175"/>
        <v>0</v>
      </c>
      <c r="BW109" s="65">
        <v>1.9831221719999998</v>
      </c>
      <c r="BX109" s="65">
        <f t="shared" ref="BX109:BX115" si="176">BS109</f>
        <v>0</v>
      </c>
      <c r="BY109" s="65">
        <f t="shared" si="172"/>
        <v>59.563761629657186</v>
      </c>
      <c r="BZ109" s="65">
        <v>0</v>
      </c>
      <c r="CA109" s="65">
        <v>0</v>
      </c>
      <c r="CB109" s="65">
        <v>59.563761629657186</v>
      </c>
      <c r="CC109" s="65">
        <v>0</v>
      </c>
      <c r="CD109" s="65">
        <f t="shared" si="158"/>
        <v>121.00148378599998</v>
      </c>
      <c r="CE109" s="65">
        <v>0</v>
      </c>
      <c r="CF109" s="65">
        <v>0</v>
      </c>
      <c r="CG109" s="65">
        <v>121.00148378599998</v>
      </c>
      <c r="CH109" s="65">
        <v>0</v>
      </c>
      <c r="CI109" s="65">
        <f>SUM(CJ109:CM109)</f>
        <v>0</v>
      </c>
      <c r="CJ109" s="65">
        <v>0</v>
      </c>
      <c r="CK109" s="65">
        <v>0</v>
      </c>
      <c r="CL109" s="65">
        <v>0</v>
      </c>
      <c r="CM109" s="65">
        <v>0</v>
      </c>
      <c r="CN109" s="65">
        <f t="shared" si="161"/>
        <v>100.642046119672</v>
      </c>
      <c r="CO109" s="65">
        <v>0</v>
      </c>
      <c r="CP109" s="65">
        <v>0</v>
      </c>
      <c r="CQ109" s="76">
        <v>100.642046119672</v>
      </c>
      <c r="CR109" s="65">
        <v>0</v>
      </c>
      <c r="CS109" s="65">
        <f t="shared" ref="CS109:DB115" si="177">SUM(AU109,BE109,BO109,BY109,CI109)</f>
        <v>122.68873992565719</v>
      </c>
      <c r="CT109" s="65">
        <f t="shared" si="177"/>
        <v>0</v>
      </c>
      <c r="CU109" s="65">
        <f t="shared" si="177"/>
        <v>0</v>
      </c>
      <c r="CV109" s="65">
        <f t="shared" si="177"/>
        <v>122.68873992565719</v>
      </c>
      <c r="CW109" s="65">
        <f t="shared" si="177"/>
        <v>0</v>
      </c>
      <c r="CX109" s="65">
        <f t="shared" si="177"/>
        <v>223.62665207767196</v>
      </c>
      <c r="CY109" s="65">
        <f t="shared" si="177"/>
        <v>0</v>
      </c>
      <c r="CZ109" s="65">
        <f t="shared" si="177"/>
        <v>0</v>
      </c>
      <c r="DA109" s="65">
        <f t="shared" si="177"/>
        <v>223.62665207767196</v>
      </c>
      <c r="DB109" s="65">
        <f t="shared" si="177"/>
        <v>0</v>
      </c>
      <c r="DC109" s="64" t="s">
        <v>309</v>
      </c>
      <c r="DD109" s="72">
        <f t="shared" si="80"/>
        <v>122.68873992565719</v>
      </c>
      <c r="DE109" s="60">
        <f t="shared" si="173"/>
        <v>284.76850820167198</v>
      </c>
    </row>
    <row r="110" spans="1:110" ht="31.5" x14ac:dyDescent="0.25">
      <c r="A110" s="62" t="s">
        <v>274</v>
      </c>
      <c r="B110" s="63" t="s">
        <v>310</v>
      </c>
      <c r="C110" s="64" t="str">
        <f t="shared" si="168"/>
        <v>J_0000007065</v>
      </c>
      <c r="D110" s="64" t="s">
        <v>171</v>
      </c>
      <c r="E110" s="64">
        <v>0</v>
      </c>
      <c r="F110" s="64">
        <v>0</v>
      </c>
      <c r="G110" s="64">
        <v>0</v>
      </c>
      <c r="H110" s="64">
        <v>0</v>
      </c>
      <c r="I110" s="64">
        <v>0</v>
      </c>
      <c r="J110" s="64">
        <v>0</v>
      </c>
      <c r="K110" s="64">
        <v>7</v>
      </c>
      <c r="L110" s="64">
        <v>0</v>
      </c>
      <c r="M110" s="64">
        <v>65</v>
      </c>
      <c r="N110" s="64" t="s">
        <v>118</v>
      </c>
      <c r="O110" s="64" t="s">
        <v>118</v>
      </c>
      <c r="P110" s="64" t="s">
        <v>118</v>
      </c>
      <c r="Q110" s="64" t="s">
        <v>118</v>
      </c>
      <c r="R110" s="65"/>
      <c r="S110" s="65">
        <v>0</v>
      </c>
      <c r="T110" s="65">
        <v>0</v>
      </c>
      <c r="U110" s="66" t="s">
        <v>118</v>
      </c>
      <c r="V110" s="65"/>
      <c r="W110" s="65">
        <v>0</v>
      </c>
      <c r="X110" s="65">
        <v>0</v>
      </c>
      <c r="Y110" s="66" t="s">
        <v>118</v>
      </c>
      <c r="Z110" s="65">
        <v>0</v>
      </c>
      <c r="AA110" s="65">
        <v>0</v>
      </c>
      <c r="AB110" s="65" t="s">
        <v>118</v>
      </c>
      <c r="AC110" s="65" t="s">
        <v>118</v>
      </c>
      <c r="AD110" s="65" t="s">
        <v>118</v>
      </c>
      <c r="AE110" s="65" t="s">
        <v>118</v>
      </c>
      <c r="AF110" s="65">
        <f t="shared" si="145"/>
        <v>0</v>
      </c>
      <c r="AG110" s="65">
        <f t="shared" si="146"/>
        <v>0</v>
      </c>
      <c r="AH110" s="65">
        <f>[1]I0427_1037000158513_03_0_69_!V110*1.2</f>
        <v>0</v>
      </c>
      <c r="AI110" s="65">
        <f t="shared" si="147"/>
        <v>0</v>
      </c>
      <c r="AJ110" s="65">
        <f t="shared" si="148"/>
        <v>0</v>
      </c>
      <c r="AK110" s="65">
        <f t="shared" si="149"/>
        <v>0</v>
      </c>
      <c r="AL110" s="65">
        <v>0</v>
      </c>
      <c r="AM110" s="65">
        <v>0</v>
      </c>
      <c r="AN110" s="65">
        <v>0</v>
      </c>
      <c r="AO110" s="65">
        <v>0</v>
      </c>
      <c r="AP110" s="65">
        <f t="shared" si="150"/>
        <v>0</v>
      </c>
      <c r="AQ110" s="65">
        <v>0</v>
      </c>
      <c r="AR110" s="65">
        <v>0</v>
      </c>
      <c r="AS110" s="65">
        <v>0</v>
      </c>
      <c r="AT110" s="65">
        <v>0</v>
      </c>
      <c r="AU110" s="65">
        <f t="shared" si="171"/>
        <v>0</v>
      </c>
      <c r="AV110" s="65">
        <v>0</v>
      </c>
      <c r="AW110" s="65">
        <v>0</v>
      </c>
      <c r="AX110" s="65">
        <v>0</v>
      </c>
      <c r="AY110" s="65">
        <v>0</v>
      </c>
      <c r="AZ110" s="65">
        <f t="shared" si="152"/>
        <v>0</v>
      </c>
      <c r="BA110" s="65">
        <v>0</v>
      </c>
      <c r="BB110" s="65">
        <v>0</v>
      </c>
      <c r="BC110" s="65">
        <v>0</v>
      </c>
      <c r="BD110" s="65">
        <v>0</v>
      </c>
      <c r="BE110" s="65">
        <f t="shared" si="153"/>
        <v>0</v>
      </c>
      <c r="BF110" s="65">
        <v>0</v>
      </c>
      <c r="BG110" s="65">
        <v>0</v>
      </c>
      <c r="BH110" s="65">
        <v>0</v>
      </c>
      <c r="BI110" s="65">
        <v>0</v>
      </c>
      <c r="BJ110" s="65">
        <f t="shared" si="154"/>
        <v>0</v>
      </c>
      <c r="BK110" s="65">
        <v>0</v>
      </c>
      <c r="BL110" s="65">
        <v>0</v>
      </c>
      <c r="BM110" s="65">
        <v>0</v>
      </c>
      <c r="BN110" s="65">
        <v>0</v>
      </c>
      <c r="BO110" s="65">
        <f t="shared" si="165"/>
        <v>0</v>
      </c>
      <c r="BP110" s="65">
        <v>0</v>
      </c>
      <c r="BQ110" s="65">
        <v>0</v>
      </c>
      <c r="BR110" s="65">
        <v>0</v>
      </c>
      <c r="BS110" s="65">
        <v>0</v>
      </c>
      <c r="BT110" s="65">
        <v>0</v>
      </c>
      <c r="BU110" s="65">
        <v>0</v>
      </c>
      <c r="BV110" s="65">
        <v>0</v>
      </c>
      <c r="BW110" s="65">
        <v>0</v>
      </c>
      <c r="BX110" s="65">
        <f t="shared" si="176"/>
        <v>0</v>
      </c>
      <c r="BY110" s="65">
        <f t="shared" si="172"/>
        <v>0</v>
      </c>
      <c r="BZ110" s="65">
        <v>0</v>
      </c>
      <c r="CA110" s="65">
        <v>0</v>
      </c>
      <c r="CB110" s="65">
        <v>0</v>
      </c>
      <c r="CC110" s="65">
        <v>0</v>
      </c>
      <c r="CD110" s="65">
        <f t="shared" si="158"/>
        <v>0</v>
      </c>
      <c r="CE110" s="65">
        <v>0</v>
      </c>
      <c r="CF110" s="65">
        <v>0</v>
      </c>
      <c r="CG110" s="65">
        <v>0</v>
      </c>
      <c r="CH110" s="65">
        <v>0</v>
      </c>
      <c r="CI110" s="65">
        <f>SUM(CJ110:CM110)</f>
        <v>0</v>
      </c>
      <c r="CJ110" s="65">
        <v>0</v>
      </c>
      <c r="CK110" s="65">
        <v>0</v>
      </c>
      <c r="CL110" s="65">
        <v>0</v>
      </c>
      <c r="CM110" s="65">
        <v>0</v>
      </c>
      <c r="CN110" s="65">
        <f t="shared" si="161"/>
        <v>0</v>
      </c>
      <c r="CO110" s="65">
        <v>0</v>
      </c>
      <c r="CP110" s="65">
        <v>0</v>
      </c>
      <c r="CQ110" s="65">
        <v>0</v>
      </c>
      <c r="CR110" s="65">
        <v>0</v>
      </c>
      <c r="CS110" s="65">
        <f t="shared" si="177"/>
        <v>0</v>
      </c>
      <c r="CT110" s="65">
        <f t="shared" si="177"/>
        <v>0</v>
      </c>
      <c r="CU110" s="65">
        <v>0</v>
      </c>
      <c r="CV110" s="65">
        <v>0</v>
      </c>
      <c r="CW110" s="65">
        <v>0</v>
      </c>
      <c r="CX110" s="65">
        <f t="shared" si="177"/>
        <v>0</v>
      </c>
      <c r="CY110" s="65">
        <f t="shared" si="177"/>
        <v>0</v>
      </c>
      <c r="CZ110" s="65">
        <f t="shared" si="177"/>
        <v>0</v>
      </c>
      <c r="DA110" s="65">
        <f t="shared" si="177"/>
        <v>0</v>
      </c>
      <c r="DB110" s="65">
        <f t="shared" si="177"/>
        <v>0</v>
      </c>
      <c r="DC110" s="64" t="s">
        <v>118</v>
      </c>
      <c r="DD110" s="72">
        <f t="shared" si="80"/>
        <v>0</v>
      </c>
      <c r="DE110" s="60">
        <f t="shared" ref="DE110:DE115" si="178">SUM(AU110,BE110,BT110,CD110,CN110)</f>
        <v>0</v>
      </c>
    </row>
    <row r="111" spans="1:110" ht="63" x14ac:dyDescent="0.25">
      <c r="A111" s="62" t="s">
        <v>274</v>
      </c>
      <c r="B111" s="63" t="s">
        <v>311</v>
      </c>
      <c r="C111" s="64" t="s">
        <v>312</v>
      </c>
      <c r="D111" s="64" t="s">
        <v>171</v>
      </c>
      <c r="E111" s="64">
        <v>0</v>
      </c>
      <c r="F111" s="64">
        <v>0</v>
      </c>
      <c r="G111" s="64">
        <v>0</v>
      </c>
      <c r="H111" s="64">
        <v>0</v>
      </c>
      <c r="I111" s="64">
        <v>0</v>
      </c>
      <c r="J111" s="64">
        <v>0</v>
      </c>
      <c r="K111" s="64">
        <v>7</v>
      </c>
      <c r="L111" s="64">
        <v>0</v>
      </c>
      <c r="M111" s="64">
        <v>43</v>
      </c>
      <c r="N111" s="64" t="s">
        <v>172</v>
      </c>
      <c r="O111" s="64">
        <v>2020</v>
      </c>
      <c r="P111" s="64">
        <v>2020</v>
      </c>
      <c r="Q111" s="71">
        <f>P111</f>
        <v>2020</v>
      </c>
      <c r="R111" s="65"/>
      <c r="S111" s="65">
        <v>0.77108433734939763</v>
      </c>
      <c r="T111" s="65">
        <v>5.76</v>
      </c>
      <c r="U111" s="66">
        <v>43497</v>
      </c>
      <c r="V111" s="65"/>
      <c r="W111" s="65">
        <v>0.77108433734939763</v>
      </c>
      <c r="X111" s="65">
        <v>5.76</v>
      </c>
      <c r="Y111" s="66">
        <v>43497</v>
      </c>
      <c r="Z111" s="65">
        <v>0</v>
      </c>
      <c r="AA111" s="65">
        <v>0</v>
      </c>
      <c r="AB111" s="65" t="s">
        <v>118</v>
      </c>
      <c r="AC111" s="65" t="s">
        <v>118</v>
      </c>
      <c r="AD111" s="65" t="s">
        <v>118</v>
      </c>
      <c r="AE111" s="65" t="s">
        <v>118</v>
      </c>
      <c r="AF111" s="65">
        <f t="shared" si="145"/>
        <v>5.76</v>
      </c>
      <c r="AG111" s="65">
        <f t="shared" si="146"/>
        <v>4.8</v>
      </c>
      <c r="AH111" s="65">
        <f>[1]I0427_1037000158513_03_0_69_!V111*1.2</f>
        <v>5.76</v>
      </c>
      <c r="AI111" s="65">
        <f t="shared" si="147"/>
        <v>0</v>
      </c>
      <c r="AJ111" s="65">
        <f t="shared" si="148"/>
        <v>0</v>
      </c>
      <c r="AK111" s="65">
        <f t="shared" si="149"/>
        <v>0</v>
      </c>
      <c r="AL111" s="65">
        <v>0</v>
      </c>
      <c r="AM111" s="65">
        <v>0</v>
      </c>
      <c r="AN111" s="65">
        <v>0</v>
      </c>
      <c r="AO111" s="65">
        <v>0</v>
      </c>
      <c r="AP111" s="65">
        <f t="shared" si="150"/>
        <v>0</v>
      </c>
      <c r="AQ111" s="65">
        <v>0</v>
      </c>
      <c r="AR111" s="65">
        <v>0</v>
      </c>
      <c r="AS111" s="65">
        <v>0</v>
      </c>
      <c r="AT111" s="65">
        <v>0</v>
      </c>
      <c r="AU111" s="65">
        <f t="shared" ref="AU111:AU115" si="179">SUM(AV111:AY111)</f>
        <v>5.76</v>
      </c>
      <c r="AV111" s="65">
        <v>0</v>
      </c>
      <c r="AW111" s="65">
        <v>0</v>
      </c>
      <c r="AX111" s="65">
        <v>5.76</v>
      </c>
      <c r="AY111" s="65">
        <v>0</v>
      </c>
      <c r="AZ111" s="65">
        <f t="shared" si="152"/>
        <v>4.8</v>
      </c>
      <c r="BA111" s="65">
        <v>0</v>
      </c>
      <c r="BB111" s="65">
        <v>0</v>
      </c>
      <c r="BC111" s="65">
        <v>4.8</v>
      </c>
      <c r="BD111" s="65">
        <v>0</v>
      </c>
      <c r="BE111" s="65">
        <f t="shared" si="153"/>
        <v>0</v>
      </c>
      <c r="BF111" s="65">
        <v>0</v>
      </c>
      <c r="BG111" s="65">
        <v>0</v>
      </c>
      <c r="BH111" s="65">
        <v>0</v>
      </c>
      <c r="BI111" s="65">
        <v>0</v>
      </c>
      <c r="BJ111" s="65">
        <f t="shared" si="154"/>
        <v>0</v>
      </c>
      <c r="BK111" s="65">
        <v>0</v>
      </c>
      <c r="BL111" s="65">
        <v>0</v>
      </c>
      <c r="BM111" s="65">
        <v>0</v>
      </c>
      <c r="BN111" s="65">
        <v>0</v>
      </c>
      <c r="BO111" s="65">
        <v>0</v>
      </c>
      <c r="BP111" s="65">
        <v>0</v>
      </c>
      <c r="BQ111" s="65">
        <v>0</v>
      </c>
      <c r="BR111" s="65">
        <v>0</v>
      </c>
      <c r="BS111" s="65">
        <v>0</v>
      </c>
      <c r="BT111" s="65">
        <f t="shared" si="174"/>
        <v>0</v>
      </c>
      <c r="BU111" s="65">
        <f t="shared" si="175"/>
        <v>0</v>
      </c>
      <c r="BV111" s="65">
        <f t="shared" si="175"/>
        <v>0</v>
      </c>
      <c r="BW111" s="65">
        <f>[1]I0427_1037000158513_03_0_69_!AH111*1.2</f>
        <v>0</v>
      </c>
      <c r="BX111" s="65">
        <f t="shared" si="176"/>
        <v>0</v>
      </c>
      <c r="BY111" s="65">
        <v>0</v>
      </c>
      <c r="BZ111" s="65">
        <v>0</v>
      </c>
      <c r="CA111" s="65">
        <v>0</v>
      </c>
      <c r="CB111" s="65">
        <v>0</v>
      </c>
      <c r="CC111" s="65">
        <v>0</v>
      </c>
      <c r="CD111" s="65">
        <f t="shared" ref="CD111:CD115" si="180">SUM(CE111:CH111)</f>
        <v>0</v>
      </c>
      <c r="CE111" s="65">
        <f t="shared" ref="CE111:CH115" si="181">BZ111</f>
        <v>0</v>
      </c>
      <c r="CF111" s="65">
        <f t="shared" si="181"/>
        <v>0</v>
      </c>
      <c r="CG111" s="65">
        <f t="shared" si="181"/>
        <v>0</v>
      </c>
      <c r="CH111" s="65">
        <f t="shared" si="181"/>
        <v>0</v>
      </c>
      <c r="CI111" s="65">
        <v>0</v>
      </c>
      <c r="CJ111" s="65">
        <v>0</v>
      </c>
      <c r="CK111" s="65">
        <v>0</v>
      </c>
      <c r="CL111" s="65">
        <v>0</v>
      </c>
      <c r="CM111" s="65">
        <v>0</v>
      </c>
      <c r="CN111" s="65">
        <f t="shared" si="161"/>
        <v>0</v>
      </c>
      <c r="CO111" s="65">
        <f t="shared" ref="CO111:CR115" si="182">CJ111</f>
        <v>0</v>
      </c>
      <c r="CP111" s="65">
        <f t="shared" si="182"/>
        <v>0</v>
      </c>
      <c r="CQ111" s="65">
        <f t="shared" si="182"/>
        <v>0</v>
      </c>
      <c r="CR111" s="65">
        <f t="shared" si="182"/>
        <v>0</v>
      </c>
      <c r="CS111" s="65">
        <f t="shared" si="177"/>
        <v>5.76</v>
      </c>
      <c r="CT111" s="65">
        <f t="shared" si="177"/>
        <v>0</v>
      </c>
      <c r="CU111" s="65">
        <f t="shared" si="177"/>
        <v>0</v>
      </c>
      <c r="CV111" s="65">
        <f t="shared" si="177"/>
        <v>5.76</v>
      </c>
      <c r="CW111" s="65">
        <f t="shared" si="177"/>
        <v>0</v>
      </c>
      <c r="CX111" s="65">
        <f t="shared" si="177"/>
        <v>4.8</v>
      </c>
      <c r="CY111" s="65">
        <f t="shared" si="177"/>
        <v>0</v>
      </c>
      <c r="CZ111" s="65">
        <f t="shared" si="177"/>
        <v>0</v>
      </c>
      <c r="DA111" s="65">
        <f t="shared" si="177"/>
        <v>4.8</v>
      </c>
      <c r="DB111" s="65">
        <f t="shared" si="177"/>
        <v>0</v>
      </c>
      <c r="DC111" s="64" t="s">
        <v>118</v>
      </c>
      <c r="DD111" s="72">
        <f t="shared" si="80"/>
        <v>5.76</v>
      </c>
      <c r="DE111" s="60">
        <f t="shared" si="178"/>
        <v>5.76</v>
      </c>
    </row>
    <row r="112" spans="1:110" ht="63" x14ac:dyDescent="0.25">
      <c r="A112" s="62" t="s">
        <v>274</v>
      </c>
      <c r="B112" s="63" t="s">
        <v>313</v>
      </c>
      <c r="C112" s="64" t="s">
        <v>314</v>
      </c>
      <c r="D112" s="64" t="s">
        <v>171</v>
      </c>
      <c r="E112" s="64">
        <v>0</v>
      </c>
      <c r="F112" s="64">
        <v>0</v>
      </c>
      <c r="G112" s="64">
        <v>0</v>
      </c>
      <c r="H112" s="64">
        <v>0</v>
      </c>
      <c r="I112" s="64">
        <v>0</v>
      </c>
      <c r="J112" s="64">
        <v>0</v>
      </c>
      <c r="K112" s="64">
        <v>7</v>
      </c>
      <c r="L112" s="64">
        <v>0</v>
      </c>
      <c r="M112" s="64">
        <v>44</v>
      </c>
      <c r="N112" s="64" t="s">
        <v>172</v>
      </c>
      <c r="O112" s="64">
        <v>2021</v>
      </c>
      <c r="P112" s="64">
        <v>2021</v>
      </c>
      <c r="Q112" s="71">
        <f>P112</f>
        <v>2021</v>
      </c>
      <c r="R112" s="65"/>
      <c r="S112" s="65">
        <v>0.32128514056224899</v>
      </c>
      <c r="T112" s="65">
        <v>2.4</v>
      </c>
      <c r="U112" s="66">
        <v>43497</v>
      </c>
      <c r="V112" s="65"/>
      <c r="W112" s="65">
        <v>0.32128514056224899</v>
      </c>
      <c r="X112" s="65">
        <v>2.4</v>
      </c>
      <c r="Y112" s="66">
        <v>43497</v>
      </c>
      <c r="Z112" s="65">
        <v>0</v>
      </c>
      <c r="AA112" s="65">
        <v>0</v>
      </c>
      <c r="AB112" s="65" t="s">
        <v>118</v>
      </c>
      <c r="AC112" s="65" t="s">
        <v>118</v>
      </c>
      <c r="AD112" s="65" t="s">
        <v>118</v>
      </c>
      <c r="AE112" s="65" t="s">
        <v>118</v>
      </c>
      <c r="AF112" s="65">
        <f t="shared" si="145"/>
        <v>2.4</v>
      </c>
      <c r="AG112" s="65">
        <f t="shared" si="146"/>
        <v>2.4</v>
      </c>
      <c r="AH112" s="65">
        <f>[1]I0427_1037000158513_03_0_69_!V112*1.2</f>
        <v>2.4</v>
      </c>
      <c r="AI112" s="65">
        <f t="shared" si="147"/>
        <v>0</v>
      </c>
      <c r="AJ112" s="65">
        <f t="shared" si="148"/>
        <v>0</v>
      </c>
      <c r="AK112" s="65">
        <f t="shared" si="149"/>
        <v>0</v>
      </c>
      <c r="AL112" s="65">
        <v>0</v>
      </c>
      <c r="AM112" s="65">
        <v>0</v>
      </c>
      <c r="AN112" s="65">
        <v>0</v>
      </c>
      <c r="AO112" s="65">
        <v>0</v>
      </c>
      <c r="AP112" s="65">
        <f t="shared" si="150"/>
        <v>0</v>
      </c>
      <c r="AQ112" s="65">
        <v>0</v>
      </c>
      <c r="AR112" s="65">
        <v>0</v>
      </c>
      <c r="AS112" s="65">
        <v>0</v>
      </c>
      <c r="AT112" s="65">
        <v>0</v>
      </c>
      <c r="AU112" s="65">
        <f t="shared" si="179"/>
        <v>0</v>
      </c>
      <c r="AV112" s="65">
        <v>0</v>
      </c>
      <c r="AW112" s="65">
        <v>0</v>
      </c>
      <c r="AX112" s="65">
        <v>0</v>
      </c>
      <c r="AY112" s="65">
        <v>0</v>
      </c>
      <c r="AZ112" s="65">
        <f t="shared" si="152"/>
        <v>0</v>
      </c>
      <c r="BA112" s="65">
        <v>0</v>
      </c>
      <c r="BB112" s="65">
        <v>0</v>
      </c>
      <c r="BC112" s="65">
        <v>0</v>
      </c>
      <c r="BD112" s="65">
        <v>0</v>
      </c>
      <c r="BE112" s="65">
        <f t="shared" si="153"/>
        <v>2.4</v>
      </c>
      <c r="BF112" s="65">
        <v>0</v>
      </c>
      <c r="BG112" s="65">
        <v>0</v>
      </c>
      <c r="BH112" s="65">
        <v>2.4</v>
      </c>
      <c r="BI112" s="65">
        <v>0</v>
      </c>
      <c r="BJ112" s="65">
        <f t="shared" si="154"/>
        <v>2.4</v>
      </c>
      <c r="BK112" s="65">
        <v>0</v>
      </c>
      <c r="BL112" s="65">
        <v>0</v>
      </c>
      <c r="BM112" s="65">
        <v>2.4</v>
      </c>
      <c r="BN112" s="65">
        <v>0</v>
      </c>
      <c r="BO112" s="65">
        <f>SUM(BP112:BS112)</f>
        <v>0</v>
      </c>
      <c r="BP112" s="65">
        <v>0</v>
      </c>
      <c r="BQ112" s="65">
        <v>0</v>
      </c>
      <c r="BR112" s="65">
        <v>0</v>
      </c>
      <c r="BS112" s="65">
        <v>0</v>
      </c>
      <c r="BT112" s="65">
        <f t="shared" si="174"/>
        <v>0</v>
      </c>
      <c r="BU112" s="65">
        <f t="shared" si="175"/>
        <v>0</v>
      </c>
      <c r="BV112" s="65">
        <f t="shared" si="175"/>
        <v>0</v>
      </c>
      <c r="BW112" s="65">
        <f>[1]I0427_1037000158513_03_0_69_!AH112*1.2</f>
        <v>0</v>
      </c>
      <c r="BX112" s="65">
        <f t="shared" si="176"/>
        <v>0</v>
      </c>
      <c r="BY112" s="65">
        <v>0</v>
      </c>
      <c r="BZ112" s="65">
        <v>0</v>
      </c>
      <c r="CA112" s="65">
        <v>0</v>
      </c>
      <c r="CB112" s="65">
        <v>0</v>
      </c>
      <c r="CC112" s="65">
        <v>0</v>
      </c>
      <c r="CD112" s="65">
        <f t="shared" si="180"/>
        <v>0</v>
      </c>
      <c r="CE112" s="65">
        <f t="shared" si="181"/>
        <v>0</v>
      </c>
      <c r="CF112" s="65">
        <f t="shared" si="181"/>
        <v>0</v>
      </c>
      <c r="CG112" s="65">
        <f t="shared" si="181"/>
        <v>0</v>
      </c>
      <c r="CH112" s="65">
        <f t="shared" si="181"/>
        <v>0</v>
      </c>
      <c r="CI112" s="65">
        <v>0</v>
      </c>
      <c r="CJ112" s="65">
        <v>0</v>
      </c>
      <c r="CK112" s="65">
        <v>0</v>
      </c>
      <c r="CL112" s="65">
        <v>0</v>
      </c>
      <c r="CM112" s="65">
        <v>0</v>
      </c>
      <c r="CN112" s="65">
        <f t="shared" si="161"/>
        <v>0</v>
      </c>
      <c r="CO112" s="65">
        <f t="shared" si="182"/>
        <v>0</v>
      </c>
      <c r="CP112" s="65">
        <f t="shared" si="182"/>
        <v>0</v>
      </c>
      <c r="CQ112" s="65">
        <f t="shared" si="182"/>
        <v>0</v>
      </c>
      <c r="CR112" s="65">
        <f t="shared" si="182"/>
        <v>0</v>
      </c>
      <c r="CS112" s="65">
        <f t="shared" si="177"/>
        <v>2.4</v>
      </c>
      <c r="CT112" s="65">
        <f t="shared" si="177"/>
        <v>0</v>
      </c>
      <c r="CU112" s="65">
        <f t="shared" si="177"/>
        <v>0</v>
      </c>
      <c r="CV112" s="65">
        <f t="shared" si="177"/>
        <v>2.4</v>
      </c>
      <c r="CW112" s="65">
        <f t="shared" si="177"/>
        <v>0</v>
      </c>
      <c r="CX112" s="65">
        <f t="shared" si="177"/>
        <v>2.4</v>
      </c>
      <c r="CY112" s="65">
        <f t="shared" si="177"/>
        <v>0</v>
      </c>
      <c r="CZ112" s="65">
        <f t="shared" si="177"/>
        <v>0</v>
      </c>
      <c r="DA112" s="65">
        <f t="shared" si="177"/>
        <v>2.4</v>
      </c>
      <c r="DB112" s="65">
        <f t="shared" si="177"/>
        <v>0</v>
      </c>
      <c r="DC112" s="64" t="s">
        <v>118</v>
      </c>
      <c r="DD112" s="72">
        <f t="shared" si="80"/>
        <v>2.4</v>
      </c>
      <c r="DE112" s="60">
        <f t="shared" si="178"/>
        <v>2.4</v>
      </c>
      <c r="DF112" s="72">
        <f>SUM(AZ112,BJ112,BT112)</f>
        <v>2.4</v>
      </c>
    </row>
    <row r="113" spans="1:109" ht="63" x14ac:dyDescent="0.25">
      <c r="A113" s="62" t="s">
        <v>274</v>
      </c>
      <c r="B113" s="63" t="s">
        <v>315</v>
      </c>
      <c r="C113" s="64" t="s">
        <v>316</v>
      </c>
      <c r="D113" s="64" t="s">
        <v>171</v>
      </c>
      <c r="E113" s="64">
        <v>0</v>
      </c>
      <c r="F113" s="64">
        <v>0</v>
      </c>
      <c r="G113" s="64">
        <v>0</v>
      </c>
      <c r="H113" s="64">
        <v>0</v>
      </c>
      <c r="I113" s="64">
        <v>0</v>
      </c>
      <c r="J113" s="64">
        <v>0</v>
      </c>
      <c r="K113" s="64">
        <v>7</v>
      </c>
      <c r="L113" s="64">
        <v>0</v>
      </c>
      <c r="M113" s="64">
        <v>45</v>
      </c>
      <c r="N113" s="64" t="s">
        <v>172</v>
      </c>
      <c r="O113" s="64">
        <v>2022</v>
      </c>
      <c r="P113" s="64">
        <v>2022</v>
      </c>
      <c r="Q113" s="71">
        <f>P113</f>
        <v>2022</v>
      </c>
      <c r="R113" s="65"/>
      <c r="S113" s="65">
        <v>0.32128514056224899</v>
      </c>
      <c r="T113" s="65">
        <v>2.4</v>
      </c>
      <c r="U113" s="66">
        <v>43497</v>
      </c>
      <c r="V113" s="65"/>
      <c r="W113" s="65">
        <v>0.32128514056224899</v>
      </c>
      <c r="X113" s="65">
        <v>2.4</v>
      </c>
      <c r="Y113" s="66">
        <v>43497</v>
      </c>
      <c r="Z113" s="65">
        <v>0</v>
      </c>
      <c r="AA113" s="65">
        <v>0</v>
      </c>
      <c r="AB113" s="65" t="s">
        <v>118</v>
      </c>
      <c r="AC113" s="65" t="s">
        <v>118</v>
      </c>
      <c r="AD113" s="65" t="s">
        <v>118</v>
      </c>
      <c r="AE113" s="65" t="s">
        <v>118</v>
      </c>
      <c r="AF113" s="65">
        <f t="shared" si="145"/>
        <v>2.4</v>
      </c>
      <c r="AG113" s="65">
        <f t="shared" si="146"/>
        <v>2.4</v>
      </c>
      <c r="AH113" s="65">
        <f>[1]I0427_1037000158513_03_0_69_!V113*1.2</f>
        <v>2.4</v>
      </c>
      <c r="AI113" s="65">
        <f t="shared" si="147"/>
        <v>0</v>
      </c>
      <c r="AJ113" s="65">
        <f t="shared" si="148"/>
        <v>0</v>
      </c>
      <c r="AK113" s="65">
        <f t="shared" si="149"/>
        <v>0</v>
      </c>
      <c r="AL113" s="65">
        <v>0</v>
      </c>
      <c r="AM113" s="65">
        <v>0</v>
      </c>
      <c r="AN113" s="65">
        <v>0</v>
      </c>
      <c r="AO113" s="65">
        <v>0</v>
      </c>
      <c r="AP113" s="65">
        <f t="shared" si="150"/>
        <v>0</v>
      </c>
      <c r="AQ113" s="65">
        <v>0</v>
      </c>
      <c r="AR113" s="65">
        <v>0</v>
      </c>
      <c r="AS113" s="65">
        <v>0</v>
      </c>
      <c r="AT113" s="65">
        <v>0</v>
      </c>
      <c r="AU113" s="65">
        <f t="shared" si="179"/>
        <v>0</v>
      </c>
      <c r="AV113" s="65">
        <v>0</v>
      </c>
      <c r="AW113" s="65">
        <v>0</v>
      </c>
      <c r="AX113" s="65">
        <v>0</v>
      </c>
      <c r="AY113" s="65">
        <v>0</v>
      </c>
      <c r="AZ113" s="65">
        <f t="shared" si="152"/>
        <v>0</v>
      </c>
      <c r="BA113" s="65">
        <v>0</v>
      </c>
      <c r="BB113" s="65">
        <v>0</v>
      </c>
      <c r="BC113" s="65">
        <v>0</v>
      </c>
      <c r="BD113" s="65">
        <v>0</v>
      </c>
      <c r="BE113" s="65">
        <f t="shared" si="153"/>
        <v>0</v>
      </c>
      <c r="BF113" s="65">
        <v>0</v>
      </c>
      <c r="BG113" s="65">
        <v>0</v>
      </c>
      <c r="BH113" s="65">
        <v>0</v>
      </c>
      <c r="BI113" s="65">
        <v>0</v>
      </c>
      <c r="BJ113" s="65">
        <f t="shared" si="154"/>
        <v>0</v>
      </c>
      <c r="BK113" s="65">
        <v>0</v>
      </c>
      <c r="BL113" s="65">
        <v>0</v>
      </c>
      <c r="BM113" s="65">
        <v>0</v>
      </c>
      <c r="BN113" s="65">
        <v>0</v>
      </c>
      <c r="BO113" s="65">
        <f>SUM(BP113:BS113)</f>
        <v>2.4</v>
      </c>
      <c r="BP113" s="65">
        <v>0</v>
      </c>
      <c r="BQ113" s="65">
        <v>0</v>
      </c>
      <c r="BR113" s="65">
        <v>2.4</v>
      </c>
      <c r="BS113" s="65">
        <v>0</v>
      </c>
      <c r="BT113" s="65">
        <f t="shared" si="174"/>
        <v>2.4</v>
      </c>
      <c r="BU113" s="65">
        <f t="shared" si="175"/>
        <v>0</v>
      </c>
      <c r="BV113" s="65">
        <f t="shared" si="175"/>
        <v>0</v>
      </c>
      <c r="BW113" s="65">
        <f>[1]I0427_1037000158513_03_0_69_!AH113*1.2</f>
        <v>2.4</v>
      </c>
      <c r="BX113" s="65">
        <f t="shared" si="176"/>
        <v>0</v>
      </c>
      <c r="BY113" s="65">
        <f>SUM(BZ113:CC113)</f>
        <v>0</v>
      </c>
      <c r="BZ113" s="65">
        <v>0</v>
      </c>
      <c r="CA113" s="65">
        <v>0</v>
      </c>
      <c r="CB113" s="65">
        <v>0</v>
      </c>
      <c r="CC113" s="65">
        <v>0</v>
      </c>
      <c r="CD113" s="65">
        <f t="shared" si="180"/>
        <v>0</v>
      </c>
      <c r="CE113" s="65">
        <f t="shared" si="181"/>
        <v>0</v>
      </c>
      <c r="CF113" s="65">
        <f t="shared" si="181"/>
        <v>0</v>
      </c>
      <c r="CG113" s="65">
        <f t="shared" si="181"/>
        <v>0</v>
      </c>
      <c r="CH113" s="65">
        <f t="shared" si="181"/>
        <v>0</v>
      </c>
      <c r="CI113" s="65">
        <f>SUM(CJ113:CM113)</f>
        <v>0</v>
      </c>
      <c r="CJ113" s="65">
        <v>0</v>
      </c>
      <c r="CK113" s="65">
        <v>0</v>
      </c>
      <c r="CL113" s="65">
        <v>0</v>
      </c>
      <c r="CM113" s="65">
        <v>0</v>
      </c>
      <c r="CN113" s="65">
        <f t="shared" si="161"/>
        <v>0</v>
      </c>
      <c r="CO113" s="65">
        <f t="shared" si="182"/>
        <v>0</v>
      </c>
      <c r="CP113" s="65">
        <f t="shared" si="182"/>
        <v>0</v>
      </c>
      <c r="CQ113" s="65">
        <f t="shared" si="182"/>
        <v>0</v>
      </c>
      <c r="CR113" s="65">
        <f t="shared" si="182"/>
        <v>0</v>
      </c>
      <c r="CS113" s="65">
        <f t="shared" si="177"/>
        <v>2.4</v>
      </c>
      <c r="CT113" s="65">
        <f t="shared" si="177"/>
        <v>0</v>
      </c>
      <c r="CU113" s="65">
        <f t="shared" si="177"/>
        <v>0</v>
      </c>
      <c r="CV113" s="65">
        <f t="shared" si="177"/>
        <v>2.4</v>
      </c>
      <c r="CW113" s="65">
        <f t="shared" si="177"/>
        <v>0</v>
      </c>
      <c r="CX113" s="65">
        <f t="shared" si="177"/>
        <v>2.4</v>
      </c>
      <c r="CY113" s="65">
        <f t="shared" si="177"/>
        <v>0</v>
      </c>
      <c r="CZ113" s="65">
        <f t="shared" si="177"/>
        <v>0</v>
      </c>
      <c r="DA113" s="65">
        <f t="shared" si="177"/>
        <v>2.4</v>
      </c>
      <c r="DB113" s="65">
        <f t="shared" si="177"/>
        <v>0</v>
      </c>
      <c r="DC113" s="64" t="s">
        <v>118</v>
      </c>
      <c r="DD113" s="72">
        <f t="shared" si="80"/>
        <v>2.4</v>
      </c>
      <c r="DE113" s="60">
        <f t="shared" si="178"/>
        <v>2.4</v>
      </c>
    </row>
    <row r="114" spans="1:109" ht="63" x14ac:dyDescent="0.25">
      <c r="A114" s="62" t="s">
        <v>274</v>
      </c>
      <c r="B114" s="63" t="s">
        <v>317</v>
      </c>
      <c r="C114" s="64" t="s">
        <v>318</v>
      </c>
      <c r="D114" s="64" t="s">
        <v>171</v>
      </c>
      <c r="E114" s="64">
        <v>0</v>
      </c>
      <c r="F114" s="64">
        <v>0</v>
      </c>
      <c r="G114" s="64">
        <v>0</v>
      </c>
      <c r="H114" s="64">
        <v>0</v>
      </c>
      <c r="I114" s="64">
        <v>0</v>
      </c>
      <c r="J114" s="64">
        <v>0</v>
      </c>
      <c r="K114" s="64">
        <v>7</v>
      </c>
      <c r="L114" s="64">
        <v>0</v>
      </c>
      <c r="M114" s="64">
        <v>46</v>
      </c>
      <c r="N114" s="64" t="s">
        <v>172</v>
      </c>
      <c r="O114" s="64">
        <v>2023</v>
      </c>
      <c r="P114" s="64">
        <v>2023</v>
      </c>
      <c r="Q114" s="71">
        <f>P114</f>
        <v>2023</v>
      </c>
      <c r="R114" s="65"/>
      <c r="S114" s="65">
        <v>0.53547523427041499</v>
      </c>
      <c r="T114" s="65">
        <v>4</v>
      </c>
      <c r="U114" s="66">
        <v>43497</v>
      </c>
      <c r="V114" s="65"/>
      <c r="W114" s="65">
        <v>0.53547523427041499</v>
      </c>
      <c r="X114" s="65">
        <v>4</v>
      </c>
      <c r="Y114" s="66">
        <v>43497</v>
      </c>
      <c r="Z114" s="65">
        <v>0</v>
      </c>
      <c r="AA114" s="65">
        <v>0</v>
      </c>
      <c r="AB114" s="65" t="s">
        <v>118</v>
      </c>
      <c r="AC114" s="65" t="s">
        <v>118</v>
      </c>
      <c r="AD114" s="65" t="s">
        <v>118</v>
      </c>
      <c r="AE114" s="65" t="s">
        <v>118</v>
      </c>
      <c r="AF114" s="65">
        <f t="shared" si="145"/>
        <v>4</v>
      </c>
      <c r="AG114" s="65">
        <f t="shared" si="146"/>
        <v>4</v>
      </c>
      <c r="AH114" s="65">
        <f>[1]I0427_1037000158513_03_0_69_!V114*1.2</f>
        <v>2.4</v>
      </c>
      <c r="AI114" s="65">
        <f t="shared" si="147"/>
        <v>0</v>
      </c>
      <c r="AJ114" s="65">
        <f t="shared" si="148"/>
        <v>0</v>
      </c>
      <c r="AK114" s="65">
        <f t="shared" si="149"/>
        <v>0</v>
      </c>
      <c r="AL114" s="65">
        <v>0</v>
      </c>
      <c r="AM114" s="65">
        <v>0</v>
      </c>
      <c r="AN114" s="65">
        <v>0</v>
      </c>
      <c r="AO114" s="65">
        <v>0</v>
      </c>
      <c r="AP114" s="65">
        <f t="shared" si="150"/>
        <v>0</v>
      </c>
      <c r="AQ114" s="65">
        <v>0</v>
      </c>
      <c r="AR114" s="65">
        <v>0</v>
      </c>
      <c r="AS114" s="65">
        <v>0</v>
      </c>
      <c r="AT114" s="65">
        <v>0</v>
      </c>
      <c r="AU114" s="65">
        <f t="shared" si="179"/>
        <v>0</v>
      </c>
      <c r="AV114" s="65">
        <v>0</v>
      </c>
      <c r="AW114" s="65">
        <v>0</v>
      </c>
      <c r="AX114" s="65">
        <v>0</v>
      </c>
      <c r="AY114" s="65">
        <v>0</v>
      </c>
      <c r="AZ114" s="65">
        <f t="shared" si="152"/>
        <v>0</v>
      </c>
      <c r="BA114" s="65">
        <v>0</v>
      </c>
      <c r="BB114" s="65">
        <v>0</v>
      </c>
      <c r="BC114" s="65">
        <v>0</v>
      </c>
      <c r="BD114" s="65">
        <v>0</v>
      </c>
      <c r="BE114" s="65">
        <f t="shared" si="153"/>
        <v>0</v>
      </c>
      <c r="BF114" s="65">
        <v>0</v>
      </c>
      <c r="BG114" s="65">
        <v>0</v>
      </c>
      <c r="BH114" s="65">
        <v>0</v>
      </c>
      <c r="BI114" s="65">
        <v>0</v>
      </c>
      <c r="BJ114" s="65">
        <f t="shared" si="154"/>
        <v>0</v>
      </c>
      <c r="BK114" s="65">
        <v>0</v>
      </c>
      <c r="BL114" s="65">
        <v>0</v>
      </c>
      <c r="BM114" s="65">
        <v>0</v>
      </c>
      <c r="BN114" s="65">
        <v>0</v>
      </c>
      <c r="BO114" s="65">
        <f>SUM(BP114:BS114)</f>
        <v>0</v>
      </c>
      <c r="BP114" s="65">
        <v>0</v>
      </c>
      <c r="BQ114" s="65">
        <v>0</v>
      </c>
      <c r="BR114" s="65">
        <v>0</v>
      </c>
      <c r="BS114" s="65">
        <v>0</v>
      </c>
      <c r="BT114" s="65">
        <f t="shared" si="174"/>
        <v>0</v>
      </c>
      <c r="BU114" s="65">
        <f t="shared" si="175"/>
        <v>0</v>
      </c>
      <c r="BV114" s="65">
        <f t="shared" si="175"/>
        <v>0</v>
      </c>
      <c r="BW114" s="65">
        <f>[1]I0427_1037000158513_03_0_69_!AH114*1.2</f>
        <v>0</v>
      </c>
      <c r="BX114" s="65">
        <f t="shared" si="176"/>
        <v>0</v>
      </c>
      <c r="BY114" s="65">
        <f>SUM(BZ114:CC114)</f>
        <v>4</v>
      </c>
      <c r="BZ114" s="65">
        <v>0</v>
      </c>
      <c r="CA114" s="65">
        <v>0</v>
      </c>
      <c r="CB114" s="65">
        <v>4</v>
      </c>
      <c r="CC114" s="65">
        <v>0</v>
      </c>
      <c r="CD114" s="65">
        <f t="shared" si="180"/>
        <v>4</v>
      </c>
      <c r="CE114" s="65">
        <f t="shared" si="181"/>
        <v>0</v>
      </c>
      <c r="CF114" s="65">
        <f t="shared" si="181"/>
        <v>0</v>
      </c>
      <c r="CG114" s="65">
        <v>4</v>
      </c>
      <c r="CH114" s="65">
        <f t="shared" si="181"/>
        <v>0</v>
      </c>
      <c r="CI114" s="65">
        <f>SUM(CJ114:CM114)</f>
        <v>0</v>
      </c>
      <c r="CJ114" s="65">
        <v>0</v>
      </c>
      <c r="CK114" s="65">
        <v>0</v>
      </c>
      <c r="CL114" s="65">
        <v>0</v>
      </c>
      <c r="CM114" s="65">
        <v>0</v>
      </c>
      <c r="CN114" s="65">
        <f t="shared" si="161"/>
        <v>0</v>
      </c>
      <c r="CO114" s="65">
        <f t="shared" si="182"/>
        <v>0</v>
      </c>
      <c r="CP114" s="65">
        <f t="shared" si="182"/>
        <v>0</v>
      </c>
      <c r="CQ114" s="65">
        <f t="shared" si="182"/>
        <v>0</v>
      </c>
      <c r="CR114" s="65">
        <f t="shared" si="182"/>
        <v>0</v>
      </c>
      <c r="CS114" s="65">
        <f t="shared" si="177"/>
        <v>4</v>
      </c>
      <c r="CT114" s="65">
        <f t="shared" si="177"/>
        <v>0</v>
      </c>
      <c r="CU114" s="65">
        <f t="shared" si="177"/>
        <v>0</v>
      </c>
      <c r="CV114" s="65">
        <f t="shared" si="177"/>
        <v>4</v>
      </c>
      <c r="CW114" s="65">
        <f t="shared" si="177"/>
        <v>0</v>
      </c>
      <c r="CX114" s="65">
        <f t="shared" si="177"/>
        <v>4</v>
      </c>
      <c r="CY114" s="65">
        <f t="shared" si="177"/>
        <v>0</v>
      </c>
      <c r="CZ114" s="65">
        <f t="shared" si="177"/>
        <v>0</v>
      </c>
      <c r="DA114" s="65">
        <f t="shared" si="177"/>
        <v>4</v>
      </c>
      <c r="DB114" s="65">
        <f t="shared" si="177"/>
        <v>0</v>
      </c>
      <c r="DC114" s="64" t="s">
        <v>118</v>
      </c>
      <c r="DD114" s="72">
        <f t="shared" si="80"/>
        <v>4</v>
      </c>
      <c r="DE114" s="60">
        <f>SUM(AU114,BE114,BO114,CD114,CN114)</f>
        <v>4</v>
      </c>
    </row>
    <row r="115" spans="1:109" ht="63" x14ac:dyDescent="0.25">
      <c r="A115" s="62" t="s">
        <v>274</v>
      </c>
      <c r="B115" s="63" t="s">
        <v>319</v>
      </c>
      <c r="C115" s="64" t="s">
        <v>320</v>
      </c>
      <c r="D115" s="64" t="s">
        <v>171</v>
      </c>
      <c r="E115" s="64">
        <v>0</v>
      </c>
      <c r="F115" s="64">
        <v>0</v>
      </c>
      <c r="G115" s="64">
        <v>0</v>
      </c>
      <c r="H115" s="64">
        <v>0</v>
      </c>
      <c r="I115" s="64">
        <v>0</v>
      </c>
      <c r="J115" s="64">
        <v>0</v>
      </c>
      <c r="K115" s="64">
        <v>7</v>
      </c>
      <c r="L115" s="64">
        <v>0</v>
      </c>
      <c r="M115" s="64">
        <v>47</v>
      </c>
      <c r="N115" s="64" t="s">
        <v>172</v>
      </c>
      <c r="O115" s="64">
        <v>2024</v>
      </c>
      <c r="P115" s="64">
        <v>2024</v>
      </c>
      <c r="Q115" s="71">
        <f>P115</f>
        <v>2024</v>
      </c>
      <c r="R115" s="65"/>
      <c r="S115" s="65">
        <v>0.32128514056224899</v>
      </c>
      <c r="T115" s="65">
        <v>2.4</v>
      </c>
      <c r="U115" s="66">
        <v>43497</v>
      </c>
      <c r="V115" s="65"/>
      <c r="W115" s="65">
        <f>X115/10.42</f>
        <v>0.47984644913627639</v>
      </c>
      <c r="X115" s="65">
        <v>5</v>
      </c>
      <c r="Y115" s="66">
        <v>45357</v>
      </c>
      <c r="Z115" s="65">
        <v>0</v>
      </c>
      <c r="AA115" s="65">
        <v>0</v>
      </c>
      <c r="AB115" s="65" t="s">
        <v>118</v>
      </c>
      <c r="AC115" s="65" t="s">
        <v>118</v>
      </c>
      <c r="AD115" s="65" t="s">
        <v>118</v>
      </c>
      <c r="AE115" s="65" t="s">
        <v>118</v>
      </c>
      <c r="AF115" s="65">
        <f t="shared" si="145"/>
        <v>2.4</v>
      </c>
      <c r="AG115" s="65">
        <f t="shared" si="146"/>
        <v>5</v>
      </c>
      <c r="AH115" s="65">
        <f>[1]I0427_1037000158513_03_0_69_!V115*1.2</f>
        <v>2.4</v>
      </c>
      <c r="AI115" s="65">
        <f t="shared" si="147"/>
        <v>2.4</v>
      </c>
      <c r="AJ115" s="65">
        <f t="shared" si="148"/>
        <v>5</v>
      </c>
      <c r="AK115" s="65">
        <f t="shared" si="149"/>
        <v>0</v>
      </c>
      <c r="AL115" s="65">
        <v>0</v>
      </c>
      <c r="AM115" s="65">
        <v>0</v>
      </c>
      <c r="AN115" s="65">
        <v>0</v>
      </c>
      <c r="AO115" s="65">
        <v>0</v>
      </c>
      <c r="AP115" s="65">
        <f t="shared" si="150"/>
        <v>0</v>
      </c>
      <c r="AQ115" s="65">
        <v>0</v>
      </c>
      <c r="AR115" s="65">
        <v>0</v>
      </c>
      <c r="AS115" s="65">
        <v>0</v>
      </c>
      <c r="AT115" s="65">
        <v>0</v>
      </c>
      <c r="AU115" s="65">
        <f t="shared" si="179"/>
        <v>0</v>
      </c>
      <c r="AV115" s="65">
        <v>0</v>
      </c>
      <c r="AW115" s="65">
        <v>0</v>
      </c>
      <c r="AX115" s="65">
        <v>0</v>
      </c>
      <c r="AY115" s="65">
        <v>0</v>
      </c>
      <c r="AZ115" s="65">
        <f t="shared" si="152"/>
        <v>0</v>
      </c>
      <c r="BA115" s="65">
        <v>0</v>
      </c>
      <c r="BB115" s="65">
        <v>0</v>
      </c>
      <c r="BC115" s="65">
        <v>0</v>
      </c>
      <c r="BD115" s="65">
        <v>0</v>
      </c>
      <c r="BE115" s="65">
        <f t="shared" si="153"/>
        <v>0</v>
      </c>
      <c r="BF115" s="65">
        <v>0</v>
      </c>
      <c r="BG115" s="65">
        <v>0</v>
      </c>
      <c r="BH115" s="65">
        <v>0</v>
      </c>
      <c r="BI115" s="65">
        <v>0</v>
      </c>
      <c r="BJ115" s="65">
        <f t="shared" si="154"/>
        <v>0</v>
      </c>
      <c r="BK115" s="65">
        <v>0</v>
      </c>
      <c r="BL115" s="65">
        <v>0</v>
      </c>
      <c r="BM115" s="65">
        <v>0</v>
      </c>
      <c r="BN115" s="65">
        <v>0</v>
      </c>
      <c r="BO115" s="65">
        <f>SUM(BP115:BS115)</f>
        <v>0</v>
      </c>
      <c r="BP115" s="65">
        <v>0</v>
      </c>
      <c r="BQ115" s="65">
        <v>0</v>
      </c>
      <c r="BR115" s="65">
        <v>0</v>
      </c>
      <c r="BS115" s="65">
        <v>0</v>
      </c>
      <c r="BT115" s="65">
        <f t="shared" si="174"/>
        <v>0</v>
      </c>
      <c r="BU115" s="65">
        <f t="shared" si="175"/>
        <v>0</v>
      </c>
      <c r="BV115" s="65">
        <f t="shared" si="175"/>
        <v>0</v>
      </c>
      <c r="BW115" s="65">
        <f>[1]I0427_1037000158513_03_0_69_!AH115*1.2</f>
        <v>0</v>
      </c>
      <c r="BX115" s="65">
        <f t="shared" si="176"/>
        <v>0</v>
      </c>
      <c r="BY115" s="65">
        <f>SUM(BZ115:CC115)</f>
        <v>0</v>
      </c>
      <c r="BZ115" s="65">
        <v>0</v>
      </c>
      <c r="CA115" s="65">
        <v>0</v>
      </c>
      <c r="CB115" s="65">
        <v>0</v>
      </c>
      <c r="CC115" s="65">
        <v>0</v>
      </c>
      <c r="CD115" s="65">
        <f t="shared" si="180"/>
        <v>0</v>
      </c>
      <c r="CE115" s="65">
        <f t="shared" si="181"/>
        <v>0</v>
      </c>
      <c r="CF115" s="65">
        <f t="shared" si="181"/>
        <v>0</v>
      </c>
      <c r="CG115" s="65">
        <f t="shared" si="181"/>
        <v>0</v>
      </c>
      <c r="CH115" s="65">
        <f t="shared" si="181"/>
        <v>0</v>
      </c>
      <c r="CI115" s="65">
        <f>SUM(CJ115:CM115)</f>
        <v>2.4</v>
      </c>
      <c r="CJ115" s="65">
        <v>0</v>
      </c>
      <c r="CK115" s="65">
        <v>0</v>
      </c>
      <c r="CL115" s="65">
        <v>2.4</v>
      </c>
      <c r="CM115" s="65">
        <v>0</v>
      </c>
      <c r="CN115" s="65">
        <f t="shared" si="161"/>
        <v>5</v>
      </c>
      <c r="CO115" s="65">
        <f t="shared" si="182"/>
        <v>0</v>
      </c>
      <c r="CP115" s="65">
        <f t="shared" si="182"/>
        <v>0</v>
      </c>
      <c r="CQ115" s="65">
        <f>[1]I0427_1037000158513_03_0_69_!AL115</f>
        <v>5</v>
      </c>
      <c r="CR115" s="65">
        <f t="shared" si="182"/>
        <v>0</v>
      </c>
      <c r="CS115" s="65">
        <f t="shared" si="177"/>
        <v>2.4</v>
      </c>
      <c r="CT115" s="65">
        <f t="shared" si="177"/>
        <v>0</v>
      </c>
      <c r="CU115" s="65">
        <f t="shared" si="177"/>
        <v>0</v>
      </c>
      <c r="CV115" s="65">
        <f t="shared" si="177"/>
        <v>2.4</v>
      </c>
      <c r="CW115" s="65">
        <f t="shared" si="177"/>
        <v>0</v>
      </c>
      <c r="CX115" s="65">
        <f t="shared" si="177"/>
        <v>5</v>
      </c>
      <c r="CY115" s="65">
        <f t="shared" si="177"/>
        <v>0</v>
      </c>
      <c r="CZ115" s="65">
        <f t="shared" si="177"/>
        <v>0</v>
      </c>
      <c r="DA115" s="65">
        <f t="shared" si="177"/>
        <v>5</v>
      </c>
      <c r="DB115" s="65">
        <f t="shared" si="177"/>
        <v>0</v>
      </c>
      <c r="DC115" s="64" t="s">
        <v>321</v>
      </c>
      <c r="DD115" s="72">
        <f t="shared" si="80"/>
        <v>2.4</v>
      </c>
      <c r="DE115" s="60">
        <f t="shared" si="178"/>
        <v>5</v>
      </c>
    </row>
    <row r="116" spans="1:109" ht="15.75" x14ac:dyDescent="0.25">
      <c r="A116" s="77"/>
      <c r="B116" s="77"/>
      <c r="C116" s="77"/>
      <c r="D116" s="77"/>
      <c r="E116" s="77"/>
      <c r="F116" s="77"/>
      <c r="G116" s="77"/>
      <c r="H116" s="77"/>
      <c r="I116" s="77"/>
      <c r="J116" s="77"/>
      <c r="K116" s="77"/>
      <c r="L116" s="77"/>
      <c r="M116" s="77"/>
    </row>
  </sheetData>
  <autoFilter ref="A19:DF116"/>
  <mergeCells count="41">
    <mergeCell ref="CD16:CH16"/>
    <mergeCell ref="CI16:CM16"/>
    <mergeCell ref="CN16:CR16"/>
    <mergeCell ref="CS16:CW16"/>
    <mergeCell ref="CX16:DB16"/>
    <mergeCell ref="DC15:DC17"/>
    <mergeCell ref="S16:U16"/>
    <mergeCell ref="W16:Y16"/>
    <mergeCell ref="AB16:AC16"/>
    <mergeCell ref="AD16:AE16"/>
    <mergeCell ref="AK16:AO16"/>
    <mergeCell ref="AP16:AT16"/>
    <mergeCell ref="AU16:AY16"/>
    <mergeCell ref="AZ16:BD16"/>
    <mergeCell ref="BE16:BI16"/>
    <mergeCell ref="AA15:AA17"/>
    <mergeCell ref="AB15:AE15"/>
    <mergeCell ref="AF15:AG16"/>
    <mergeCell ref="AH15:AJ16"/>
    <mergeCell ref="AK15:AT15"/>
    <mergeCell ref="AU15:DB15"/>
    <mergeCell ref="BJ16:BN16"/>
    <mergeCell ref="BO16:BS16"/>
    <mergeCell ref="BT16:BX16"/>
    <mergeCell ref="BY16:CC16"/>
    <mergeCell ref="A10:AT10"/>
    <mergeCell ref="A15:A17"/>
    <mergeCell ref="B15:B17"/>
    <mergeCell ref="C15:C17"/>
    <mergeCell ref="D15:M16"/>
    <mergeCell ref="N15:N17"/>
    <mergeCell ref="O15:O17"/>
    <mergeCell ref="P15:Q16"/>
    <mergeCell ref="S15:Y15"/>
    <mergeCell ref="Z15:Z17"/>
    <mergeCell ref="A4:AT4"/>
    <mergeCell ref="A5:AT5"/>
    <mergeCell ref="A6:AT6"/>
    <mergeCell ref="A7:AT7"/>
    <mergeCell ref="A8:AT8"/>
    <mergeCell ref="A9:AT9"/>
  </mergeCells>
  <pageMargins left="0.59055118110236227" right="0.19685039370078741" top="0.19685039370078741" bottom="0.19685039370078741" header="0.27559055118110237" footer="7.874015748031496E-2"/>
  <pageSetup paperSize="9" scale="14" fitToHeight="2" orientation="landscape" r:id="rId1"/>
  <headerFooter alignWithMargins="0"/>
  <colBreaks count="1" manualBreakCount="1">
    <brk id="60" max="14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I0427_1037000158513_02_0_69_</vt:lpstr>
      <vt:lpstr>I0427_1037000158513_02_0_69_!Заголовки_для_печати</vt:lpstr>
      <vt:lpstr>I0427_1037000158513_02_0_69_!Область_печати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2024-04-24T06:21:22Z</dcterms:created>
  <dcterms:modified xsi:type="dcterms:W3CDTF">2024-04-24T06:21:42Z</dcterms:modified>
</cp:coreProperties>
</file>